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ZAKAZKY_VO_REALIZOVANE\BORSA _ KD_OPKZP\FINAL VERZIA\3. sutazne podklady\"/>
    </mc:Choice>
  </mc:AlternateContent>
  <bookViews>
    <workbookView xWindow="0" yWindow="0" windowWidth="13536" windowHeight="12564" firstSheet="1" activeTab="7"/>
  </bookViews>
  <sheets>
    <sheet name="Rekapitulácia stavby" sheetId="1" r:id="rId1"/>
    <sheet name="01 - Zateplenie obvodovéh..." sheetId="2" r:id="rId2"/>
    <sheet name="01a - Výmena výplňových k..." sheetId="3" r:id="rId3"/>
    <sheet name="01c - Zateplenie strešnej..." sheetId="4" r:id="rId4"/>
    <sheet name="01e - Ostatné" sheetId="5" r:id="rId5"/>
    <sheet name="02 - ZTI" sheetId="6" r:id="rId6"/>
    <sheet name="03 - VZT" sheetId="7" r:id="rId7"/>
    <sheet name="04 - ÚK" sheetId="8" r:id="rId8"/>
    <sheet name="05 - ELI" sheetId="9" r:id="rId9"/>
  </sheets>
  <definedNames>
    <definedName name="_xlnm._FilterDatabase" localSheetId="1" hidden="1">'01 - Zateplenie obvodovéh...'!$C$123:$K$164</definedName>
    <definedName name="_xlnm._FilterDatabase" localSheetId="2" hidden="1">'01a - Výmena výplňových k...'!$C$121:$K$154</definedName>
    <definedName name="_xlnm._FilterDatabase" localSheetId="3" hidden="1">'01c - Zateplenie strešnej...'!$C$123:$K$155</definedName>
    <definedName name="_xlnm._FilterDatabase" localSheetId="4" hidden="1">'01e - Ostatné'!$C$132:$K$218</definedName>
    <definedName name="_xlnm._FilterDatabase" localSheetId="5" hidden="1">'02 - ZTI'!$C$126:$K$267</definedName>
    <definedName name="_xlnm._FilterDatabase" localSheetId="6" hidden="1">'03 - VZT'!$C$120:$K$241</definedName>
    <definedName name="_xlnm._FilterDatabase" localSheetId="7" hidden="1">'04 - ÚK'!$C$128:$K$275</definedName>
    <definedName name="_xlnm._FilterDatabase" localSheetId="8" hidden="1">'05 - ELI'!$C$121:$K$248</definedName>
    <definedName name="_xlnm.Print_Titles" localSheetId="1">'01 - Zateplenie obvodovéh...'!$123:$123</definedName>
    <definedName name="_xlnm.Print_Titles" localSheetId="2">'01a - Výmena výplňových k...'!$121:$121</definedName>
    <definedName name="_xlnm.Print_Titles" localSheetId="3">'01c - Zateplenie strešnej...'!$123:$123</definedName>
    <definedName name="_xlnm.Print_Titles" localSheetId="4">'01e - Ostatné'!$132:$132</definedName>
    <definedName name="_xlnm.Print_Titles" localSheetId="5">'02 - ZTI'!$126:$126</definedName>
    <definedName name="_xlnm.Print_Titles" localSheetId="6">'03 - VZT'!$120:$120</definedName>
    <definedName name="_xlnm.Print_Titles" localSheetId="7">'04 - ÚK'!$128:$128</definedName>
    <definedName name="_xlnm.Print_Titles" localSheetId="8">'05 - ELI'!$121:$121</definedName>
    <definedName name="_xlnm.Print_Titles" localSheetId="0">'Rekapitulácia stavby'!$92:$92</definedName>
    <definedName name="_xlnm.Print_Area" localSheetId="1">'01 - Zateplenie obvodovéh...'!$C$4:$J$76,'01 - Zateplenie obvodovéh...'!$C$82:$J$105,'01 - Zateplenie obvodovéh...'!$C$111:$J$164</definedName>
    <definedName name="_xlnm.Print_Area" localSheetId="2">'01a - Výmena výplňových k...'!$C$4:$J$76,'01a - Výmena výplňových k...'!$C$82:$J$103,'01a - Výmena výplňových k...'!$C$109:$J$154</definedName>
    <definedName name="_xlnm.Print_Area" localSheetId="3">'01c - Zateplenie strešnej...'!$C$4:$J$76,'01c - Zateplenie strešnej...'!$C$82:$J$105,'01c - Zateplenie strešnej...'!$C$111:$J$155</definedName>
    <definedName name="_xlnm.Print_Area" localSheetId="4">'01e - Ostatné'!$C$4:$J$76,'01e - Ostatné'!$C$82:$J$114,'01e - Ostatné'!$C$120:$J$218</definedName>
    <definedName name="_xlnm.Print_Area" localSheetId="5">'02 - ZTI'!$C$4:$J$76,'02 - ZTI'!$C$82:$J$108,'02 - ZTI'!$C$114:$J$267</definedName>
    <definedName name="_xlnm.Print_Area" localSheetId="6">'03 - VZT'!$C$4:$J$76,'03 - VZT'!$C$82:$J$102,'03 - VZT'!$C$108:$J$241</definedName>
    <definedName name="_xlnm.Print_Area" localSheetId="7">'04 - ÚK'!$C$4:$J$76,'04 - ÚK'!$C$82:$J$110,'04 - ÚK'!$C$116:$J$275</definedName>
    <definedName name="_xlnm.Print_Area" localSheetId="8">'05 - ELI'!$C$4:$J$76,'05 - ELI'!$C$82:$J$103,'05 - ELI'!$C$109:$J$248</definedName>
    <definedName name="_xlnm.Print_Area" localSheetId="0">'Rekapitulácia stavby'!$D$4:$AO$76,'Rekapitulácia stavby'!$C$82:$AQ$103</definedName>
  </definedNames>
  <calcPr calcId="152511"/>
</workbook>
</file>

<file path=xl/calcChain.xml><?xml version="1.0" encoding="utf-8"?>
<calcChain xmlns="http://schemas.openxmlformats.org/spreadsheetml/2006/main">
  <c r="J37" i="9" l="1"/>
  <c r="J36" i="9"/>
  <c r="AY102" i="1"/>
  <c r="J35" i="9"/>
  <c r="AX102" i="1"/>
  <c r="BI248" i="9"/>
  <c r="BH248" i="9"/>
  <c r="BG248" i="9"/>
  <c r="BE248" i="9"/>
  <c r="T248" i="9"/>
  <c r="T247" i="9" s="1"/>
  <c r="R248" i="9"/>
  <c r="R247" i="9"/>
  <c r="P248" i="9"/>
  <c r="P247" i="9" s="1"/>
  <c r="BI246" i="9"/>
  <c r="BH246" i="9"/>
  <c r="BG246" i="9"/>
  <c r="BE246" i="9"/>
  <c r="T246" i="9"/>
  <c r="R246" i="9"/>
  <c r="P246" i="9"/>
  <c r="BI245" i="9"/>
  <c r="BH245" i="9"/>
  <c r="BG245" i="9"/>
  <c r="BE245" i="9"/>
  <c r="T245" i="9"/>
  <c r="R245" i="9"/>
  <c r="P245" i="9"/>
  <c r="BI244" i="9"/>
  <c r="BH244" i="9"/>
  <c r="BG244" i="9"/>
  <c r="BE244" i="9"/>
  <c r="T244" i="9"/>
  <c r="R244" i="9"/>
  <c r="P244" i="9"/>
  <c r="BI242" i="9"/>
  <c r="BH242" i="9"/>
  <c r="BG242" i="9"/>
  <c r="BE242" i="9"/>
  <c r="T242" i="9"/>
  <c r="R242" i="9"/>
  <c r="P242" i="9"/>
  <c r="BI241" i="9"/>
  <c r="BH241" i="9"/>
  <c r="BG241" i="9"/>
  <c r="BE241" i="9"/>
  <c r="T241" i="9"/>
  <c r="R241" i="9"/>
  <c r="P241" i="9"/>
  <c r="BI240" i="9"/>
  <c r="BH240" i="9"/>
  <c r="BG240" i="9"/>
  <c r="BE240" i="9"/>
  <c r="T240" i="9"/>
  <c r="R240" i="9"/>
  <c r="P240" i="9"/>
  <c r="BI239" i="9"/>
  <c r="BH239" i="9"/>
  <c r="BG239" i="9"/>
  <c r="BE239" i="9"/>
  <c r="T239" i="9"/>
  <c r="R239" i="9"/>
  <c r="P239" i="9"/>
  <c r="BI238" i="9"/>
  <c r="BH238" i="9"/>
  <c r="BG238" i="9"/>
  <c r="BE238" i="9"/>
  <c r="T238" i="9"/>
  <c r="R238" i="9"/>
  <c r="P238" i="9"/>
  <c r="BI237" i="9"/>
  <c r="BH237" i="9"/>
  <c r="BG237" i="9"/>
  <c r="BE237" i="9"/>
  <c r="T237" i="9"/>
  <c r="R237" i="9"/>
  <c r="P237" i="9"/>
  <c r="BI236" i="9"/>
  <c r="BH236" i="9"/>
  <c r="BG236" i="9"/>
  <c r="BE236" i="9"/>
  <c r="T236" i="9"/>
  <c r="R236" i="9"/>
  <c r="P236" i="9"/>
  <c r="BI235" i="9"/>
  <c r="BH235" i="9"/>
  <c r="BG235" i="9"/>
  <c r="BE235" i="9"/>
  <c r="T235" i="9"/>
  <c r="R235" i="9"/>
  <c r="P235" i="9"/>
  <c r="BI234" i="9"/>
  <c r="BH234" i="9"/>
  <c r="BG234" i="9"/>
  <c r="BE234" i="9"/>
  <c r="T234" i="9"/>
  <c r="R234" i="9"/>
  <c r="P234" i="9"/>
  <c r="BI233" i="9"/>
  <c r="BH233" i="9"/>
  <c r="BG233" i="9"/>
  <c r="BE233" i="9"/>
  <c r="T233" i="9"/>
  <c r="R233" i="9"/>
  <c r="P233" i="9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30" i="9"/>
  <c r="BH230" i="9"/>
  <c r="BG230" i="9"/>
  <c r="BE230" i="9"/>
  <c r="T230" i="9"/>
  <c r="R230" i="9"/>
  <c r="P230" i="9"/>
  <c r="BI229" i="9"/>
  <c r="BH229" i="9"/>
  <c r="BG229" i="9"/>
  <c r="BE229" i="9"/>
  <c r="T229" i="9"/>
  <c r="R229" i="9"/>
  <c r="P229" i="9"/>
  <c r="BI228" i="9"/>
  <c r="BH228" i="9"/>
  <c r="BG228" i="9"/>
  <c r="BE228" i="9"/>
  <c r="T228" i="9"/>
  <c r="R228" i="9"/>
  <c r="P228" i="9"/>
  <c r="BI227" i="9"/>
  <c r="BH227" i="9"/>
  <c r="BG227" i="9"/>
  <c r="BE227" i="9"/>
  <c r="T227" i="9"/>
  <c r="R227" i="9"/>
  <c r="P227" i="9"/>
  <c r="BI226" i="9"/>
  <c r="BH226" i="9"/>
  <c r="BG226" i="9"/>
  <c r="BE226" i="9"/>
  <c r="T226" i="9"/>
  <c r="R226" i="9"/>
  <c r="P226" i="9"/>
  <c r="BI225" i="9"/>
  <c r="BH225" i="9"/>
  <c r="BG225" i="9"/>
  <c r="BE225" i="9"/>
  <c r="T225" i="9"/>
  <c r="R225" i="9"/>
  <c r="P225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21" i="9"/>
  <c r="BH221" i="9"/>
  <c r="BG221" i="9"/>
  <c r="BE221" i="9"/>
  <c r="T221" i="9"/>
  <c r="R221" i="9"/>
  <c r="P221" i="9"/>
  <c r="BI220" i="9"/>
  <c r="BH220" i="9"/>
  <c r="BG220" i="9"/>
  <c r="BE220" i="9"/>
  <c r="T220" i="9"/>
  <c r="R220" i="9"/>
  <c r="P220" i="9"/>
  <c r="BI219" i="9"/>
  <c r="BH219" i="9"/>
  <c r="BG219" i="9"/>
  <c r="BE219" i="9"/>
  <c r="T219" i="9"/>
  <c r="R219" i="9"/>
  <c r="P219" i="9"/>
  <c r="BI218" i="9"/>
  <c r="BH218" i="9"/>
  <c r="BG218" i="9"/>
  <c r="BE218" i="9"/>
  <c r="T218" i="9"/>
  <c r="R218" i="9"/>
  <c r="P218" i="9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2" i="9"/>
  <c r="BH212" i="9"/>
  <c r="BG212" i="9"/>
  <c r="BE212" i="9"/>
  <c r="T212" i="9"/>
  <c r="R212" i="9"/>
  <c r="P212" i="9"/>
  <c r="BI211" i="9"/>
  <c r="BH211" i="9"/>
  <c r="BG211" i="9"/>
  <c r="BE211" i="9"/>
  <c r="T211" i="9"/>
  <c r="R211" i="9"/>
  <c r="P211" i="9"/>
  <c r="BI210" i="9"/>
  <c r="BH210" i="9"/>
  <c r="BG210" i="9"/>
  <c r="BE210" i="9"/>
  <c r="T210" i="9"/>
  <c r="R210" i="9"/>
  <c r="P210" i="9"/>
  <c r="BI209" i="9"/>
  <c r="BH209" i="9"/>
  <c r="BG209" i="9"/>
  <c r="BE209" i="9"/>
  <c r="T209" i="9"/>
  <c r="R209" i="9"/>
  <c r="P209" i="9"/>
  <c r="BI208" i="9"/>
  <c r="BH208" i="9"/>
  <c r="BG208" i="9"/>
  <c r="BE208" i="9"/>
  <c r="T208" i="9"/>
  <c r="R208" i="9"/>
  <c r="P208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BI124" i="9"/>
  <c r="BH124" i="9"/>
  <c r="BG124" i="9"/>
  <c r="BE124" i="9"/>
  <c r="T124" i="9"/>
  <c r="R124" i="9"/>
  <c r="P124" i="9"/>
  <c r="J119" i="9"/>
  <c r="J118" i="9"/>
  <c r="F118" i="9"/>
  <c r="F116" i="9"/>
  <c r="E114" i="9"/>
  <c r="J92" i="9"/>
  <c r="J91" i="9"/>
  <c r="F91" i="9"/>
  <c r="F89" i="9"/>
  <c r="E87" i="9"/>
  <c r="J18" i="9"/>
  <c r="E18" i="9"/>
  <c r="F92" i="9"/>
  <c r="J17" i="9"/>
  <c r="J89" i="9"/>
  <c r="E7" i="9"/>
  <c r="E85" i="9" s="1"/>
  <c r="J37" i="8"/>
  <c r="J36" i="8"/>
  <c r="AY101" i="1"/>
  <c r="J35" i="8"/>
  <c r="AX101" i="1"/>
  <c r="BI275" i="8"/>
  <c r="BH275" i="8"/>
  <c r="BG275" i="8"/>
  <c r="BE275" i="8"/>
  <c r="T275" i="8"/>
  <c r="T274" i="8"/>
  <c r="R275" i="8"/>
  <c r="R274" i="8" s="1"/>
  <c r="P275" i="8"/>
  <c r="P274" i="8"/>
  <c r="BI273" i="8"/>
  <c r="BH273" i="8"/>
  <c r="BG273" i="8"/>
  <c r="BE273" i="8"/>
  <c r="T273" i="8"/>
  <c r="R273" i="8"/>
  <c r="P273" i="8"/>
  <c r="BI272" i="8"/>
  <c r="BH272" i="8"/>
  <c r="BG272" i="8"/>
  <c r="BE272" i="8"/>
  <c r="T272" i="8"/>
  <c r="R272" i="8"/>
  <c r="P272" i="8"/>
  <c r="BI271" i="8"/>
  <c r="BH271" i="8"/>
  <c r="BG271" i="8"/>
  <c r="BE271" i="8"/>
  <c r="T271" i="8"/>
  <c r="R271" i="8"/>
  <c r="P271" i="8"/>
  <c r="BI270" i="8"/>
  <c r="BH270" i="8"/>
  <c r="BG270" i="8"/>
  <c r="BE270" i="8"/>
  <c r="T270" i="8"/>
  <c r="R270" i="8"/>
  <c r="P270" i="8"/>
  <c r="BI269" i="8"/>
  <c r="BH269" i="8"/>
  <c r="BG269" i="8"/>
  <c r="BE269" i="8"/>
  <c r="T269" i="8"/>
  <c r="R269" i="8"/>
  <c r="P269" i="8"/>
  <c r="BI268" i="8"/>
  <c r="BH268" i="8"/>
  <c r="BG268" i="8"/>
  <c r="BE268" i="8"/>
  <c r="T268" i="8"/>
  <c r="R268" i="8"/>
  <c r="P268" i="8"/>
  <c r="BI267" i="8"/>
  <c r="BH267" i="8"/>
  <c r="BG267" i="8"/>
  <c r="BE267" i="8"/>
  <c r="T267" i="8"/>
  <c r="R267" i="8"/>
  <c r="P267" i="8"/>
  <c r="BI264" i="8"/>
  <c r="BH264" i="8"/>
  <c r="BG264" i="8"/>
  <c r="BE264" i="8"/>
  <c r="T264" i="8"/>
  <c r="R264" i="8"/>
  <c r="P264" i="8"/>
  <c r="BI262" i="8"/>
  <c r="BH262" i="8"/>
  <c r="BG262" i="8"/>
  <c r="BE262" i="8"/>
  <c r="T262" i="8"/>
  <c r="R262" i="8"/>
  <c r="P262" i="8"/>
  <c r="BI260" i="8"/>
  <c r="BH260" i="8"/>
  <c r="BG260" i="8"/>
  <c r="BE260" i="8"/>
  <c r="T260" i="8"/>
  <c r="R260" i="8"/>
  <c r="P260" i="8"/>
  <c r="BI259" i="8"/>
  <c r="BH259" i="8"/>
  <c r="BG259" i="8"/>
  <c r="BE259" i="8"/>
  <c r="T259" i="8"/>
  <c r="R259" i="8"/>
  <c r="P259" i="8"/>
  <c r="BI258" i="8"/>
  <c r="BH258" i="8"/>
  <c r="BG258" i="8"/>
  <c r="BE258" i="8"/>
  <c r="T258" i="8"/>
  <c r="R258" i="8"/>
  <c r="P258" i="8"/>
  <c r="BI257" i="8"/>
  <c r="BH257" i="8"/>
  <c r="BG257" i="8"/>
  <c r="BE257" i="8"/>
  <c r="T257" i="8"/>
  <c r="R257" i="8"/>
  <c r="P257" i="8"/>
  <c r="BI256" i="8"/>
  <c r="BH256" i="8"/>
  <c r="BG256" i="8"/>
  <c r="BE256" i="8"/>
  <c r="T256" i="8"/>
  <c r="R256" i="8"/>
  <c r="P256" i="8"/>
  <c r="BI255" i="8"/>
  <c r="BH255" i="8"/>
  <c r="BG255" i="8"/>
  <c r="BE255" i="8"/>
  <c r="T255" i="8"/>
  <c r="R255" i="8"/>
  <c r="P255" i="8"/>
  <c r="BI254" i="8"/>
  <c r="BH254" i="8"/>
  <c r="BG254" i="8"/>
  <c r="BE254" i="8"/>
  <c r="T254" i="8"/>
  <c r="R254" i="8"/>
  <c r="P254" i="8"/>
  <c r="BI253" i="8"/>
  <c r="BH253" i="8"/>
  <c r="BG253" i="8"/>
  <c r="BE253" i="8"/>
  <c r="T253" i="8"/>
  <c r="R253" i="8"/>
  <c r="P253" i="8"/>
  <c r="BI252" i="8"/>
  <c r="BH252" i="8"/>
  <c r="BG252" i="8"/>
  <c r="BE252" i="8"/>
  <c r="T252" i="8"/>
  <c r="R252" i="8"/>
  <c r="P252" i="8"/>
  <c r="BI251" i="8"/>
  <c r="BH251" i="8"/>
  <c r="BG251" i="8"/>
  <c r="BE251" i="8"/>
  <c r="T251" i="8"/>
  <c r="R251" i="8"/>
  <c r="P251" i="8"/>
  <c r="BI250" i="8"/>
  <c r="BH250" i="8"/>
  <c r="BG250" i="8"/>
  <c r="BE250" i="8"/>
  <c r="T250" i="8"/>
  <c r="R250" i="8"/>
  <c r="P250" i="8"/>
  <c r="BI249" i="8"/>
  <c r="BH249" i="8"/>
  <c r="BG249" i="8"/>
  <c r="BE249" i="8"/>
  <c r="T249" i="8"/>
  <c r="R249" i="8"/>
  <c r="P249" i="8"/>
  <c r="BI248" i="8"/>
  <c r="BH248" i="8"/>
  <c r="BG248" i="8"/>
  <c r="BE248" i="8"/>
  <c r="T248" i="8"/>
  <c r="R248" i="8"/>
  <c r="P248" i="8"/>
  <c r="BI247" i="8"/>
  <c r="BH247" i="8"/>
  <c r="BG247" i="8"/>
  <c r="BE247" i="8"/>
  <c r="T247" i="8"/>
  <c r="R247" i="8"/>
  <c r="P247" i="8"/>
  <c r="BI246" i="8"/>
  <c r="BH246" i="8"/>
  <c r="BG246" i="8"/>
  <c r="BE246" i="8"/>
  <c r="T246" i="8"/>
  <c r="R246" i="8"/>
  <c r="P246" i="8"/>
  <c r="BI245" i="8"/>
  <c r="BH245" i="8"/>
  <c r="BG245" i="8"/>
  <c r="BE245" i="8"/>
  <c r="T245" i="8"/>
  <c r="R245" i="8"/>
  <c r="P245" i="8"/>
  <c r="BI244" i="8"/>
  <c r="BH244" i="8"/>
  <c r="BG244" i="8"/>
  <c r="BE244" i="8"/>
  <c r="T244" i="8"/>
  <c r="R244" i="8"/>
  <c r="P244" i="8"/>
  <c r="BI243" i="8"/>
  <c r="BH243" i="8"/>
  <c r="BG243" i="8"/>
  <c r="BE243" i="8"/>
  <c r="T243" i="8"/>
  <c r="R243" i="8"/>
  <c r="P243" i="8"/>
  <c r="BI242" i="8"/>
  <c r="BH242" i="8"/>
  <c r="BG242" i="8"/>
  <c r="BE242" i="8"/>
  <c r="T242" i="8"/>
  <c r="R242" i="8"/>
  <c r="P242" i="8"/>
  <c r="BI241" i="8"/>
  <c r="BH241" i="8"/>
  <c r="BG241" i="8"/>
  <c r="BE241" i="8"/>
  <c r="T241" i="8"/>
  <c r="R241" i="8"/>
  <c r="P241" i="8"/>
  <c r="BI240" i="8"/>
  <c r="BH240" i="8"/>
  <c r="BG240" i="8"/>
  <c r="BE240" i="8"/>
  <c r="T240" i="8"/>
  <c r="R240" i="8"/>
  <c r="P240" i="8"/>
  <c r="BI239" i="8"/>
  <c r="BH239" i="8"/>
  <c r="BG239" i="8"/>
  <c r="BE239" i="8"/>
  <c r="T239" i="8"/>
  <c r="R239" i="8"/>
  <c r="P239" i="8"/>
  <c r="BI238" i="8"/>
  <c r="BH238" i="8"/>
  <c r="BG238" i="8"/>
  <c r="BE238" i="8"/>
  <c r="T238" i="8"/>
  <c r="R238" i="8"/>
  <c r="P238" i="8"/>
  <c r="BI237" i="8"/>
  <c r="BH237" i="8"/>
  <c r="BG237" i="8"/>
  <c r="BE237" i="8"/>
  <c r="T237" i="8"/>
  <c r="R237" i="8"/>
  <c r="P237" i="8"/>
  <c r="BI235" i="8"/>
  <c r="BH235" i="8"/>
  <c r="BG235" i="8"/>
  <c r="BE235" i="8"/>
  <c r="T235" i="8"/>
  <c r="R235" i="8"/>
  <c r="P235" i="8"/>
  <c r="BI234" i="8"/>
  <c r="BH234" i="8"/>
  <c r="BG234" i="8"/>
  <c r="BE234" i="8"/>
  <c r="T234" i="8"/>
  <c r="R234" i="8"/>
  <c r="P234" i="8"/>
  <c r="BI233" i="8"/>
  <c r="BH233" i="8"/>
  <c r="BG233" i="8"/>
  <c r="BE233" i="8"/>
  <c r="T233" i="8"/>
  <c r="R233" i="8"/>
  <c r="P233" i="8"/>
  <c r="BI232" i="8"/>
  <c r="BH232" i="8"/>
  <c r="BG232" i="8"/>
  <c r="BE232" i="8"/>
  <c r="T232" i="8"/>
  <c r="R232" i="8"/>
  <c r="P232" i="8"/>
  <c r="BI231" i="8"/>
  <c r="BH231" i="8"/>
  <c r="BG231" i="8"/>
  <c r="BE231" i="8"/>
  <c r="T231" i="8"/>
  <c r="R231" i="8"/>
  <c r="P231" i="8"/>
  <c r="BI230" i="8"/>
  <c r="BH230" i="8"/>
  <c r="BG230" i="8"/>
  <c r="BE230" i="8"/>
  <c r="T230" i="8"/>
  <c r="R230" i="8"/>
  <c r="P230" i="8"/>
  <c r="BI229" i="8"/>
  <c r="BH229" i="8"/>
  <c r="BG229" i="8"/>
  <c r="BE229" i="8"/>
  <c r="T229" i="8"/>
  <c r="R229" i="8"/>
  <c r="P229" i="8"/>
  <c r="BI228" i="8"/>
  <c r="BH228" i="8"/>
  <c r="BG228" i="8"/>
  <c r="BE228" i="8"/>
  <c r="T228" i="8"/>
  <c r="R228" i="8"/>
  <c r="P228" i="8"/>
  <c r="BI227" i="8"/>
  <c r="BH227" i="8"/>
  <c r="BG227" i="8"/>
  <c r="BE227" i="8"/>
  <c r="T227" i="8"/>
  <c r="R227" i="8"/>
  <c r="P227" i="8"/>
  <c r="BI226" i="8"/>
  <c r="BH226" i="8"/>
  <c r="BG226" i="8"/>
  <c r="BE226" i="8"/>
  <c r="T226" i="8"/>
  <c r="R226" i="8"/>
  <c r="P226" i="8"/>
  <c r="BI225" i="8"/>
  <c r="BH225" i="8"/>
  <c r="BG225" i="8"/>
  <c r="BE225" i="8"/>
  <c r="T225" i="8"/>
  <c r="R225" i="8"/>
  <c r="P225" i="8"/>
  <c r="BI224" i="8"/>
  <c r="BH224" i="8"/>
  <c r="BG224" i="8"/>
  <c r="BE224" i="8"/>
  <c r="T224" i="8"/>
  <c r="R224" i="8"/>
  <c r="P224" i="8"/>
  <c r="BI223" i="8"/>
  <c r="BH223" i="8"/>
  <c r="BG223" i="8"/>
  <c r="BE223" i="8"/>
  <c r="T223" i="8"/>
  <c r="R223" i="8"/>
  <c r="P223" i="8"/>
  <c r="BI222" i="8"/>
  <c r="BH222" i="8"/>
  <c r="BG222" i="8"/>
  <c r="BE222" i="8"/>
  <c r="T222" i="8"/>
  <c r="R222" i="8"/>
  <c r="P222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4" i="8"/>
  <c r="BH184" i="8"/>
  <c r="BG184" i="8"/>
  <c r="BE184" i="8"/>
  <c r="T184" i="8"/>
  <c r="R184" i="8"/>
  <c r="P184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8" i="8"/>
  <c r="BH178" i="8"/>
  <c r="BG178" i="8"/>
  <c r="BE178" i="8"/>
  <c r="T178" i="8"/>
  <c r="R178" i="8"/>
  <c r="P178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0" i="8"/>
  <c r="BH160" i="8"/>
  <c r="BG160" i="8"/>
  <c r="BE160" i="8"/>
  <c r="T160" i="8"/>
  <c r="T159" i="8"/>
  <c r="R160" i="8"/>
  <c r="R159" i="8" s="1"/>
  <c r="P160" i="8"/>
  <c r="P159" i="8"/>
  <c r="BI158" i="8"/>
  <c r="BH158" i="8"/>
  <c r="BG158" i="8"/>
  <c r="BE158" i="8"/>
  <c r="T158" i="8"/>
  <c r="R158" i="8"/>
  <c r="P158" i="8"/>
  <c r="BI156" i="8"/>
  <c r="BH156" i="8"/>
  <c r="BG156" i="8"/>
  <c r="BE156" i="8"/>
  <c r="T156" i="8"/>
  <c r="R156" i="8"/>
  <c r="P156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8" i="8"/>
  <c r="BH148" i="8"/>
  <c r="BG148" i="8"/>
  <c r="BE148" i="8"/>
  <c r="T148" i="8"/>
  <c r="R148" i="8"/>
  <c r="P148" i="8"/>
  <c r="BI146" i="8"/>
  <c r="BH146" i="8"/>
  <c r="BG146" i="8"/>
  <c r="BE146" i="8"/>
  <c r="T146" i="8"/>
  <c r="R146" i="8"/>
  <c r="P146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J126" i="8"/>
  <c r="J125" i="8"/>
  <c r="F125" i="8"/>
  <c r="F123" i="8"/>
  <c r="E121" i="8"/>
  <c r="J92" i="8"/>
  <c r="J91" i="8"/>
  <c r="F91" i="8"/>
  <c r="F89" i="8"/>
  <c r="E87" i="8"/>
  <c r="J18" i="8"/>
  <c r="E18" i="8"/>
  <c r="F92" i="8"/>
  <c r="J17" i="8"/>
  <c r="J89" i="8"/>
  <c r="E7" i="8"/>
  <c r="E119" i="8" s="1"/>
  <c r="J122" i="7"/>
  <c r="J37" i="7"/>
  <c r="J36" i="7"/>
  <c r="AY100" i="1" s="1"/>
  <c r="J35" i="7"/>
  <c r="AX100" i="1"/>
  <c r="BI241" i="7"/>
  <c r="BH241" i="7"/>
  <c r="BG241" i="7"/>
  <c r="BE241" i="7"/>
  <c r="T241" i="7"/>
  <c r="R241" i="7"/>
  <c r="P241" i="7"/>
  <c r="BI240" i="7"/>
  <c r="BH240" i="7"/>
  <c r="BG240" i="7"/>
  <c r="BE240" i="7"/>
  <c r="T240" i="7"/>
  <c r="R240" i="7"/>
  <c r="P240" i="7"/>
  <c r="BI239" i="7"/>
  <c r="BH239" i="7"/>
  <c r="BG239" i="7"/>
  <c r="BE239" i="7"/>
  <c r="T239" i="7"/>
  <c r="R239" i="7"/>
  <c r="P239" i="7"/>
  <c r="BI238" i="7"/>
  <c r="BH238" i="7"/>
  <c r="BG238" i="7"/>
  <c r="BE238" i="7"/>
  <c r="T238" i="7"/>
  <c r="R238" i="7"/>
  <c r="P238" i="7"/>
  <c r="BI236" i="7"/>
  <c r="BH236" i="7"/>
  <c r="BG236" i="7"/>
  <c r="BE236" i="7"/>
  <c r="T236" i="7"/>
  <c r="R236" i="7"/>
  <c r="P236" i="7"/>
  <c r="BI235" i="7"/>
  <c r="BH235" i="7"/>
  <c r="BG235" i="7"/>
  <c r="BE235" i="7"/>
  <c r="T235" i="7"/>
  <c r="R235" i="7"/>
  <c r="P235" i="7"/>
  <c r="BI234" i="7"/>
  <c r="BH234" i="7"/>
  <c r="BG234" i="7"/>
  <c r="BE234" i="7"/>
  <c r="T234" i="7"/>
  <c r="R234" i="7"/>
  <c r="P234" i="7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31" i="7"/>
  <c r="BH231" i="7"/>
  <c r="BG231" i="7"/>
  <c r="BE231" i="7"/>
  <c r="T231" i="7"/>
  <c r="R231" i="7"/>
  <c r="P231" i="7"/>
  <c r="BI230" i="7"/>
  <c r="BH230" i="7"/>
  <c r="BG230" i="7"/>
  <c r="BE230" i="7"/>
  <c r="T230" i="7"/>
  <c r="R230" i="7"/>
  <c r="P230" i="7"/>
  <c r="BI229" i="7"/>
  <c r="BH229" i="7"/>
  <c r="BG229" i="7"/>
  <c r="BE229" i="7"/>
  <c r="T229" i="7"/>
  <c r="R229" i="7"/>
  <c r="P229" i="7"/>
  <c r="BI227" i="7"/>
  <c r="BH227" i="7"/>
  <c r="BG227" i="7"/>
  <c r="BE227" i="7"/>
  <c r="T227" i="7"/>
  <c r="R227" i="7"/>
  <c r="P227" i="7"/>
  <c r="BI226" i="7"/>
  <c r="BH226" i="7"/>
  <c r="BG226" i="7"/>
  <c r="BE226" i="7"/>
  <c r="T226" i="7"/>
  <c r="R226" i="7"/>
  <c r="P226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8" i="7"/>
  <c r="BH218" i="7"/>
  <c r="BG218" i="7"/>
  <c r="BE218" i="7"/>
  <c r="T218" i="7"/>
  <c r="R218" i="7"/>
  <c r="P218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79" i="7"/>
  <c r="BH179" i="7"/>
  <c r="BG179" i="7"/>
  <c r="BE179" i="7"/>
  <c r="T179" i="7"/>
  <c r="R179" i="7"/>
  <c r="P179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J97" i="7"/>
  <c r="J118" i="7"/>
  <c r="J117" i="7"/>
  <c r="F117" i="7"/>
  <c r="F115" i="7"/>
  <c r="E113" i="7"/>
  <c r="J92" i="7"/>
  <c r="J91" i="7"/>
  <c r="F91" i="7"/>
  <c r="F89" i="7"/>
  <c r="E87" i="7"/>
  <c r="J18" i="7"/>
  <c r="E18" i="7"/>
  <c r="F92" i="7" s="1"/>
  <c r="J17" i="7"/>
  <c r="J89" i="7"/>
  <c r="E7" i="7"/>
  <c r="E111" i="7"/>
  <c r="J37" i="6"/>
  <c r="J36" i="6"/>
  <c r="AY99" i="1"/>
  <c r="J35" i="6"/>
  <c r="AX99" i="1"/>
  <c r="BI267" i="6"/>
  <c r="BH267" i="6"/>
  <c r="BG267" i="6"/>
  <c r="BE267" i="6"/>
  <c r="T267" i="6"/>
  <c r="T266" i="6"/>
  <c r="R267" i="6"/>
  <c r="R266" i="6"/>
  <c r="P267" i="6"/>
  <c r="P266" i="6"/>
  <c r="BI265" i="6"/>
  <c r="BH265" i="6"/>
  <c r="BG265" i="6"/>
  <c r="BE265" i="6"/>
  <c r="T265" i="6"/>
  <c r="T264" i="6"/>
  <c r="T263" i="6" s="1"/>
  <c r="R265" i="6"/>
  <c r="R264" i="6"/>
  <c r="R263" i="6"/>
  <c r="P265" i="6"/>
  <c r="P264" i="6" s="1"/>
  <c r="P263" i="6" s="1"/>
  <c r="BI262" i="6"/>
  <c r="BH262" i="6"/>
  <c r="BG262" i="6"/>
  <c r="BE262" i="6"/>
  <c r="T262" i="6"/>
  <c r="R262" i="6"/>
  <c r="P262" i="6"/>
  <c r="BI261" i="6"/>
  <c r="BH261" i="6"/>
  <c r="BG261" i="6"/>
  <c r="BE261" i="6"/>
  <c r="T261" i="6"/>
  <c r="R261" i="6"/>
  <c r="P261" i="6"/>
  <c r="BI260" i="6"/>
  <c r="BH260" i="6"/>
  <c r="BG260" i="6"/>
  <c r="BE260" i="6"/>
  <c r="T260" i="6"/>
  <c r="R260" i="6"/>
  <c r="P260" i="6"/>
  <c r="BI259" i="6"/>
  <c r="BH259" i="6"/>
  <c r="BG259" i="6"/>
  <c r="BE259" i="6"/>
  <c r="T259" i="6"/>
  <c r="R259" i="6"/>
  <c r="P259" i="6"/>
  <c r="BI258" i="6"/>
  <c r="BH258" i="6"/>
  <c r="BG258" i="6"/>
  <c r="BE258" i="6"/>
  <c r="T258" i="6"/>
  <c r="R258" i="6"/>
  <c r="P258" i="6"/>
  <c r="BI257" i="6"/>
  <c r="BH257" i="6"/>
  <c r="BG257" i="6"/>
  <c r="BE257" i="6"/>
  <c r="T257" i="6"/>
  <c r="R257" i="6"/>
  <c r="P257" i="6"/>
  <c r="BI256" i="6"/>
  <c r="BH256" i="6"/>
  <c r="BG256" i="6"/>
  <c r="BE256" i="6"/>
  <c r="T256" i="6"/>
  <c r="R256" i="6"/>
  <c r="P256" i="6"/>
  <c r="BI255" i="6"/>
  <c r="BH255" i="6"/>
  <c r="BG255" i="6"/>
  <c r="BE255" i="6"/>
  <c r="T255" i="6"/>
  <c r="R255" i="6"/>
  <c r="P255" i="6"/>
  <c r="BI254" i="6"/>
  <c r="BH254" i="6"/>
  <c r="BG254" i="6"/>
  <c r="BE254" i="6"/>
  <c r="T254" i="6"/>
  <c r="R254" i="6"/>
  <c r="P254" i="6"/>
  <c r="BI253" i="6"/>
  <c r="BH253" i="6"/>
  <c r="BG253" i="6"/>
  <c r="BE253" i="6"/>
  <c r="T253" i="6"/>
  <c r="R253" i="6"/>
  <c r="P253" i="6"/>
  <c r="BI252" i="6"/>
  <c r="BH252" i="6"/>
  <c r="BG252" i="6"/>
  <c r="BE252" i="6"/>
  <c r="T252" i="6"/>
  <c r="R252" i="6"/>
  <c r="P252" i="6"/>
  <c r="BI251" i="6"/>
  <c r="BH251" i="6"/>
  <c r="BG251" i="6"/>
  <c r="BE251" i="6"/>
  <c r="T251" i="6"/>
  <c r="R251" i="6"/>
  <c r="P251" i="6"/>
  <c r="BI250" i="6"/>
  <c r="BH250" i="6"/>
  <c r="BG250" i="6"/>
  <c r="BE250" i="6"/>
  <c r="T250" i="6"/>
  <c r="R250" i="6"/>
  <c r="P250" i="6"/>
  <c r="BI249" i="6"/>
  <c r="BH249" i="6"/>
  <c r="BG249" i="6"/>
  <c r="BE249" i="6"/>
  <c r="T249" i="6"/>
  <c r="R249" i="6"/>
  <c r="P249" i="6"/>
  <c r="BI248" i="6"/>
  <c r="BH248" i="6"/>
  <c r="BG248" i="6"/>
  <c r="BE248" i="6"/>
  <c r="T248" i="6"/>
  <c r="R248" i="6"/>
  <c r="P248" i="6"/>
  <c r="BI247" i="6"/>
  <c r="BH247" i="6"/>
  <c r="BG247" i="6"/>
  <c r="BE247" i="6"/>
  <c r="T247" i="6"/>
  <c r="R247" i="6"/>
  <c r="P247" i="6"/>
  <c r="BI246" i="6"/>
  <c r="BH246" i="6"/>
  <c r="BG246" i="6"/>
  <c r="BE246" i="6"/>
  <c r="T246" i="6"/>
  <c r="R246" i="6"/>
  <c r="P246" i="6"/>
  <c r="BI245" i="6"/>
  <c r="BH245" i="6"/>
  <c r="BG245" i="6"/>
  <c r="BE245" i="6"/>
  <c r="T245" i="6"/>
  <c r="R245" i="6"/>
  <c r="P245" i="6"/>
  <c r="BI244" i="6"/>
  <c r="BH244" i="6"/>
  <c r="BG244" i="6"/>
  <c r="BE244" i="6"/>
  <c r="T244" i="6"/>
  <c r="R244" i="6"/>
  <c r="P244" i="6"/>
  <c r="BI242" i="6"/>
  <c r="BH242" i="6"/>
  <c r="BG242" i="6"/>
  <c r="BE242" i="6"/>
  <c r="T242" i="6"/>
  <c r="R242" i="6"/>
  <c r="P242" i="6"/>
  <c r="BI241" i="6"/>
  <c r="BH241" i="6"/>
  <c r="BG241" i="6"/>
  <c r="BE241" i="6"/>
  <c r="T241" i="6"/>
  <c r="R241" i="6"/>
  <c r="P241" i="6"/>
  <c r="BI240" i="6"/>
  <c r="BH240" i="6"/>
  <c r="BG240" i="6"/>
  <c r="BE240" i="6"/>
  <c r="T240" i="6"/>
  <c r="R240" i="6"/>
  <c r="P240" i="6"/>
  <c r="BI239" i="6"/>
  <c r="BH239" i="6"/>
  <c r="BG239" i="6"/>
  <c r="BE239" i="6"/>
  <c r="T239" i="6"/>
  <c r="R239" i="6"/>
  <c r="P239" i="6"/>
  <c r="BI238" i="6"/>
  <c r="BH238" i="6"/>
  <c r="BG238" i="6"/>
  <c r="BE238" i="6"/>
  <c r="T238" i="6"/>
  <c r="R238" i="6"/>
  <c r="P238" i="6"/>
  <c r="BI237" i="6"/>
  <c r="BH237" i="6"/>
  <c r="BG237" i="6"/>
  <c r="BE237" i="6"/>
  <c r="T237" i="6"/>
  <c r="R237" i="6"/>
  <c r="P237" i="6"/>
  <c r="BI236" i="6"/>
  <c r="BH236" i="6"/>
  <c r="BG236" i="6"/>
  <c r="BE236" i="6"/>
  <c r="T236" i="6"/>
  <c r="R236" i="6"/>
  <c r="P236" i="6"/>
  <c r="BI235" i="6"/>
  <c r="BH235" i="6"/>
  <c r="BG235" i="6"/>
  <c r="BE235" i="6"/>
  <c r="T235" i="6"/>
  <c r="R235" i="6"/>
  <c r="P235" i="6"/>
  <c r="BI233" i="6"/>
  <c r="BH233" i="6"/>
  <c r="BG233" i="6"/>
  <c r="BE233" i="6"/>
  <c r="T233" i="6"/>
  <c r="R233" i="6"/>
  <c r="P233" i="6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30" i="6"/>
  <c r="BH230" i="6"/>
  <c r="BG230" i="6"/>
  <c r="BE230" i="6"/>
  <c r="T230" i="6"/>
  <c r="R230" i="6"/>
  <c r="P230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1" i="6"/>
  <c r="BH161" i="6"/>
  <c r="BG161" i="6"/>
  <c r="BE161" i="6"/>
  <c r="T161" i="6"/>
  <c r="R161" i="6"/>
  <c r="P161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J124" i="6"/>
  <c r="J123" i="6"/>
  <c r="F123" i="6"/>
  <c r="F121" i="6"/>
  <c r="E119" i="6"/>
  <c r="J92" i="6"/>
  <c r="J91" i="6"/>
  <c r="F91" i="6"/>
  <c r="F89" i="6"/>
  <c r="E87" i="6"/>
  <c r="J18" i="6"/>
  <c r="E18" i="6"/>
  <c r="F124" i="6" s="1"/>
  <c r="J17" i="6"/>
  <c r="J121" i="6"/>
  <c r="E7" i="6"/>
  <c r="E117" i="6" s="1"/>
  <c r="J37" i="5"/>
  <c r="J36" i="5"/>
  <c r="AY98" i="1" s="1"/>
  <c r="J35" i="5"/>
  <c r="AX98" i="1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1" i="5"/>
  <c r="BH211" i="5"/>
  <c r="BG211" i="5"/>
  <c r="BE211" i="5"/>
  <c r="T211" i="5"/>
  <c r="T210" i="5"/>
  <c r="R211" i="5"/>
  <c r="R210" i="5" s="1"/>
  <c r="P211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6" i="5"/>
  <c r="BH176" i="5"/>
  <c r="BG176" i="5"/>
  <c r="BE176" i="5"/>
  <c r="T176" i="5"/>
  <c r="T175" i="5"/>
  <c r="R176" i="5"/>
  <c r="R175" i="5"/>
  <c r="P176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J130" i="5"/>
  <c r="J129" i="5"/>
  <c r="F129" i="5"/>
  <c r="F127" i="5"/>
  <c r="E125" i="5"/>
  <c r="J92" i="5"/>
  <c r="J91" i="5"/>
  <c r="F91" i="5"/>
  <c r="F89" i="5"/>
  <c r="E87" i="5"/>
  <c r="J18" i="5"/>
  <c r="E18" i="5"/>
  <c r="F130" i="5"/>
  <c r="J17" i="5"/>
  <c r="J89" i="5"/>
  <c r="E7" i="5"/>
  <c r="E123" i="5"/>
  <c r="J126" i="4"/>
  <c r="J98" i="4" s="1"/>
  <c r="T125" i="4"/>
  <c r="R125" i="4"/>
  <c r="P125" i="4"/>
  <c r="BK125" i="4"/>
  <c r="J125" i="4" s="1"/>
  <c r="J97" i="4" s="1"/>
  <c r="J37" i="4"/>
  <c r="J36" i="4"/>
  <c r="AY97" i="1" s="1"/>
  <c r="J35" i="4"/>
  <c r="AX97" i="1"/>
  <c r="BI155" i="4"/>
  <c r="BH155" i="4"/>
  <c r="BG155" i="4"/>
  <c r="BE155" i="4"/>
  <c r="T155" i="4"/>
  <c r="T154" i="4" s="1"/>
  <c r="T153" i="4" s="1"/>
  <c r="R155" i="4"/>
  <c r="R154" i="4"/>
  <c r="R153" i="4" s="1"/>
  <c r="P155" i="4"/>
  <c r="P154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J121" i="4"/>
  <c r="J120" i="4"/>
  <c r="F120" i="4"/>
  <c r="F118" i="4"/>
  <c r="E116" i="4"/>
  <c r="J92" i="4"/>
  <c r="J91" i="4"/>
  <c r="F91" i="4"/>
  <c r="F89" i="4"/>
  <c r="E87" i="4"/>
  <c r="J18" i="4"/>
  <c r="E18" i="4"/>
  <c r="F92" i="4"/>
  <c r="J17" i="4"/>
  <c r="J118" i="4"/>
  <c r="E7" i="4"/>
  <c r="E85" i="4" s="1"/>
  <c r="J37" i="3"/>
  <c r="J36" i="3"/>
  <c r="AY96" i="1"/>
  <c r="J35" i="3"/>
  <c r="AX96" i="1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5" i="3"/>
  <c r="BH135" i="3"/>
  <c r="BG135" i="3"/>
  <c r="BE135" i="3"/>
  <c r="T135" i="3"/>
  <c r="T134" i="3"/>
  <c r="R135" i="3"/>
  <c r="R134" i="3"/>
  <c r="P135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/>
  <c r="J17" i="3"/>
  <c r="J116" i="3"/>
  <c r="E7" i="3"/>
  <c r="E112" i="3" s="1"/>
  <c r="J37" i="2"/>
  <c r="J36" i="2"/>
  <c r="AY95" i="1"/>
  <c r="J35" i="2"/>
  <c r="AX95" i="1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T156" i="2"/>
  <c r="R157" i="2"/>
  <c r="R156" i="2" s="1"/>
  <c r="P157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92" i="2"/>
  <c r="J17" i="2"/>
  <c r="J89" i="2"/>
  <c r="E7" i="2"/>
  <c r="E114" i="2"/>
  <c r="L90" i="1"/>
  <c r="AM90" i="1"/>
  <c r="AM89" i="1"/>
  <c r="L89" i="1"/>
  <c r="AM87" i="1"/>
  <c r="L87" i="1"/>
  <c r="L85" i="1"/>
  <c r="L84" i="1"/>
  <c r="J162" i="2"/>
  <c r="J141" i="2"/>
  <c r="J128" i="2"/>
  <c r="J164" i="2"/>
  <c r="J138" i="2"/>
  <c r="BK155" i="2"/>
  <c r="J153" i="2"/>
  <c r="J135" i="2"/>
  <c r="J137" i="2"/>
  <c r="J148" i="3"/>
  <c r="J130" i="3"/>
  <c r="J127" i="3"/>
  <c r="BK138" i="3"/>
  <c r="J126" i="3"/>
  <c r="BK126" i="3"/>
  <c r="J129" i="3"/>
  <c r="J152" i="4"/>
  <c r="BK155" i="4"/>
  <c r="J148" i="4"/>
  <c r="J134" i="4"/>
  <c r="J140" i="4"/>
  <c r="J204" i="5"/>
  <c r="BK167" i="5"/>
  <c r="J140" i="5"/>
  <c r="J136" i="5"/>
  <c r="J186" i="5"/>
  <c r="BK139" i="5"/>
  <c r="J159" i="5"/>
  <c r="J138" i="5"/>
  <c r="BK190" i="5"/>
  <c r="BK168" i="5"/>
  <c r="BK138" i="5"/>
  <c r="BK183" i="5"/>
  <c r="J205" i="5"/>
  <c r="J195" i="5"/>
  <c r="BK160" i="5"/>
  <c r="BK170" i="5"/>
  <c r="J254" i="6"/>
  <c r="J209" i="6"/>
  <c r="BK167" i="6"/>
  <c r="J232" i="6"/>
  <c r="BK201" i="6"/>
  <c r="BK148" i="6"/>
  <c r="BK254" i="6"/>
  <c r="BK217" i="6"/>
  <c r="BK174" i="6"/>
  <c r="J161" i="6"/>
  <c r="J253" i="6"/>
  <c r="J211" i="6"/>
  <c r="J179" i="6"/>
  <c r="BK166" i="6"/>
  <c r="BK145" i="6"/>
  <c r="J228" i="6"/>
  <c r="J185" i="6"/>
  <c r="J144" i="6"/>
  <c r="J239" i="6"/>
  <c r="J199" i="6"/>
  <c r="BK178" i="6"/>
  <c r="BK131" i="6"/>
  <c r="J223" i="6"/>
  <c r="BK185" i="6"/>
  <c r="BK265" i="6"/>
  <c r="J227" i="6"/>
  <c r="BK199" i="6"/>
  <c r="J163" i="6"/>
  <c r="BK133" i="6"/>
  <c r="BK223" i="7"/>
  <c r="J174" i="7"/>
  <c r="J132" i="7"/>
  <c r="BK193" i="7"/>
  <c r="J166" i="7"/>
  <c r="BK129" i="7"/>
  <c r="BK168" i="7"/>
  <c r="J148" i="7"/>
  <c r="BK235" i="7"/>
  <c r="BK198" i="7"/>
  <c r="BK179" i="7"/>
  <c r="J150" i="7"/>
  <c r="BK221" i="7"/>
  <c r="BK208" i="7"/>
  <c r="BK192" i="7"/>
  <c r="BK160" i="7"/>
  <c r="BK132" i="7"/>
  <c r="BK220" i="7"/>
  <c r="J198" i="7"/>
  <c r="BK163" i="7"/>
  <c r="J157" i="7"/>
  <c r="BK152" i="7"/>
  <c r="J125" i="7"/>
  <c r="BK182" i="7"/>
  <c r="BK131" i="7"/>
  <c r="J229" i="7"/>
  <c r="J194" i="7"/>
  <c r="J155" i="7"/>
  <c r="J133" i="7"/>
  <c r="BK242" i="8"/>
  <c r="BK223" i="8"/>
  <c r="J175" i="8"/>
  <c r="J271" i="8"/>
  <c r="J226" i="8"/>
  <c r="J191" i="8"/>
  <c r="BK170" i="8"/>
  <c r="BK262" i="8"/>
  <c r="BK221" i="8"/>
  <c r="BK195" i="8"/>
  <c r="BK143" i="8"/>
  <c r="BK249" i="8"/>
  <c r="J233" i="8"/>
  <c r="J195" i="8"/>
  <c r="J150" i="8"/>
  <c r="BK240" i="8"/>
  <c r="BK217" i="8"/>
  <c r="J198" i="8"/>
  <c r="J137" i="8"/>
  <c r="J259" i="8"/>
  <c r="J221" i="8"/>
  <c r="BK190" i="8"/>
  <c r="BK167" i="8"/>
  <c r="BK260" i="8"/>
  <c r="J235" i="8"/>
  <c r="J174" i="8"/>
  <c r="BK140" i="8"/>
  <c r="J214" i="8"/>
  <c r="BK202" i="8"/>
  <c r="J151" i="8"/>
  <c r="J229" i="9"/>
  <c r="BK190" i="9"/>
  <c r="BK135" i="9"/>
  <c r="J225" i="9"/>
  <c r="J179" i="9"/>
  <c r="BK165" i="9"/>
  <c r="BK131" i="9"/>
  <c r="BK193" i="9"/>
  <c r="BK167" i="9"/>
  <c r="BK147" i="9"/>
  <c r="BK238" i="9"/>
  <c r="BK206" i="9"/>
  <c r="BK159" i="9"/>
  <c r="J136" i="9"/>
  <c r="BK234" i="9"/>
  <c r="J208" i="9"/>
  <c r="J176" i="9"/>
  <c r="BK145" i="9"/>
  <c r="BK201" i="9"/>
  <c r="BK170" i="9"/>
  <c r="J152" i="9"/>
  <c r="BK124" i="9"/>
  <c r="BK220" i="9"/>
  <c r="J169" i="9"/>
  <c r="J127" i="9"/>
  <c r="BK223" i="9"/>
  <c r="J195" i="9"/>
  <c r="J183" i="9"/>
  <c r="BK154" i="9"/>
  <c r="BK149" i="2"/>
  <c r="BK132" i="2"/>
  <c r="J147" i="2"/>
  <c r="J132" i="2"/>
  <c r="BK141" i="2"/>
  <c r="J150" i="2"/>
  <c r="J129" i="2"/>
  <c r="BK146" i="2"/>
  <c r="BK140" i="3"/>
  <c r="J146" i="3"/>
  <c r="J142" i="3"/>
  <c r="J139" i="3"/>
  <c r="J125" i="3"/>
  <c r="BK152" i="3"/>
  <c r="J155" i="4"/>
  <c r="J142" i="4"/>
  <c r="J146" i="4"/>
  <c r="BK146" i="4"/>
  <c r="BK150" i="4"/>
  <c r="BK131" i="4"/>
  <c r="BK162" i="5"/>
  <c r="J166" i="5"/>
  <c r="J139" i="5"/>
  <c r="J197" i="5"/>
  <c r="J173" i="5"/>
  <c r="J216" i="5"/>
  <c r="J172" i="5"/>
  <c r="BK142" i="5"/>
  <c r="BK202" i="5"/>
  <c r="BK173" i="5"/>
  <c r="J161" i="5"/>
  <c r="J217" i="5"/>
  <c r="BK181" i="5"/>
  <c r="J207" i="5"/>
  <c r="J192" i="5"/>
  <c r="BK163" i="5"/>
  <c r="BK174" i="5"/>
  <c r="BK146" i="5"/>
  <c r="J235" i="6"/>
  <c r="J204" i="6"/>
  <c r="BK164" i="6"/>
  <c r="BK247" i="6"/>
  <c r="J197" i="6"/>
  <c r="BK170" i="6"/>
  <c r="BK256" i="6"/>
  <c r="J233" i="6"/>
  <c r="J201" i="6"/>
  <c r="J170" i="6"/>
  <c r="BK138" i="6"/>
  <c r="BK213" i="6"/>
  <c r="J191" i="6"/>
  <c r="J154" i="6"/>
  <c r="J260" i="6"/>
  <c r="BK210" i="6"/>
  <c r="J181" i="6"/>
  <c r="BK146" i="6"/>
  <c r="BK233" i="6"/>
  <c r="BK206" i="6"/>
  <c r="BK195" i="6"/>
  <c r="J177" i="6"/>
  <c r="BK137" i="6"/>
  <c r="J245" i="6"/>
  <c r="BK214" i="6"/>
  <c r="J196" i="6"/>
  <c r="BK142" i="6"/>
  <c r="J250" i="6"/>
  <c r="BK230" i="6"/>
  <c r="J202" i="6"/>
  <c r="J172" i="6"/>
  <c r="BK136" i="6"/>
  <c r="J220" i="7"/>
  <c r="BK162" i="7"/>
  <c r="BK210" i="7"/>
  <c r="BK187" i="7"/>
  <c r="J149" i="7"/>
  <c r="J223" i="7"/>
  <c r="BK146" i="7"/>
  <c r="J212" i="7"/>
  <c r="J192" i="7"/>
  <c r="BK157" i="7"/>
  <c r="BK226" i="7"/>
  <c r="BK202" i="7"/>
  <c r="J173" i="7"/>
  <c r="J147" i="7"/>
  <c r="J235" i="7"/>
  <c r="BK216" i="7"/>
  <c r="BK185" i="7"/>
  <c r="J158" i="7"/>
  <c r="J153" i="7"/>
  <c r="J131" i="7"/>
  <c r="J181" i="7"/>
  <c r="J140" i="7"/>
  <c r="J240" i="7"/>
  <c r="J202" i="7"/>
  <c r="J175" i="7"/>
  <c r="J138" i="7"/>
  <c r="BK272" i="8"/>
  <c r="BK227" i="8"/>
  <c r="J187" i="8"/>
  <c r="BK138" i="8"/>
  <c r="J248" i="8"/>
  <c r="J217" i="8"/>
  <c r="J197" i="8"/>
  <c r="J172" i="8"/>
  <c r="BK269" i="8"/>
  <c r="J216" i="8"/>
  <c r="BK175" i="8"/>
  <c r="BK146" i="8"/>
  <c r="J260" i="8"/>
  <c r="BK237" i="8"/>
  <c r="BK186" i="8"/>
  <c r="BK151" i="8"/>
  <c r="J245" i="8"/>
  <c r="BK219" i="8"/>
  <c r="J207" i="8"/>
  <c r="BK156" i="8"/>
  <c r="J273" i="8"/>
  <c r="BK245" i="8"/>
  <c r="BK220" i="8"/>
  <c r="J196" i="8"/>
  <c r="J143" i="8"/>
  <c r="J246" i="8"/>
  <c r="BK204" i="8"/>
  <c r="J156" i="8"/>
  <c r="J250" i="8"/>
  <c r="J206" i="8"/>
  <c r="J165" i="8"/>
  <c r="J138" i="8"/>
  <c r="J218" i="9"/>
  <c r="BK175" i="9"/>
  <c r="J128" i="9"/>
  <c r="J221" i="9"/>
  <c r="BK186" i="9"/>
  <c r="J154" i="9"/>
  <c r="BK241" i="9"/>
  <c r="BK191" i="9"/>
  <c r="J173" i="9"/>
  <c r="BK157" i="9"/>
  <c r="BK141" i="9"/>
  <c r="BK237" i="9"/>
  <c r="BK217" i="9"/>
  <c r="BK177" i="9"/>
  <c r="J156" i="9"/>
  <c r="J131" i="9"/>
  <c r="J203" i="9"/>
  <c r="BK181" i="9"/>
  <c r="J172" i="9"/>
  <c r="J224" i="9"/>
  <c r="BK164" i="9"/>
  <c r="J149" i="9"/>
  <c r="BK230" i="9"/>
  <c r="J210" i="9"/>
  <c r="J165" i="9"/>
  <c r="BK125" i="9"/>
  <c r="BK224" i="9"/>
  <c r="J190" i="9"/>
  <c r="BK156" i="9"/>
  <c r="BK133" i="9"/>
  <c r="BK151" i="2"/>
  <c r="J130" i="2"/>
  <c r="BK140" i="2"/>
  <c r="BK139" i="2"/>
  <c r="J152" i="2"/>
  <c r="J142" i="2"/>
  <c r="J160" i="2"/>
  <c r="BK129" i="3"/>
  <c r="J133" i="3"/>
  <c r="J138" i="3"/>
  <c r="J135" i="3"/>
  <c r="BK130" i="3"/>
  <c r="J143" i="3"/>
  <c r="BK125" i="3"/>
  <c r="J133" i="4"/>
  <c r="BK140" i="4"/>
  <c r="BK145" i="4"/>
  <c r="BK139" i="4"/>
  <c r="BK133" i="4"/>
  <c r="BK142" i="4"/>
  <c r="BK195" i="5"/>
  <c r="BK169" i="5"/>
  <c r="J142" i="5"/>
  <c r="J146" i="5"/>
  <c r="J206" i="5"/>
  <c r="J168" i="5"/>
  <c r="BK148" i="5"/>
  <c r="BK161" i="5"/>
  <c r="J214" i="5"/>
  <c r="BK179" i="5"/>
  <c r="J163" i="5"/>
  <c r="BK218" i="5"/>
  <c r="J179" i="5"/>
  <c r="BK206" i="5"/>
  <c r="J188" i="5"/>
  <c r="J148" i="5"/>
  <c r="J155" i="5"/>
  <c r="J257" i="6"/>
  <c r="BK220" i="6"/>
  <c r="J200" i="6"/>
  <c r="J265" i="6"/>
  <c r="J192" i="6"/>
  <c r="BK163" i="6"/>
  <c r="J259" i="6"/>
  <c r="J237" i="6"/>
  <c r="BK204" i="6"/>
  <c r="BK173" i="6"/>
  <c r="BK140" i="6"/>
  <c r="BK240" i="6"/>
  <c r="BK208" i="6"/>
  <c r="J189" i="6"/>
  <c r="J168" i="6"/>
  <c r="BK134" i="6"/>
  <c r="BK253" i="6"/>
  <c r="J183" i="6"/>
  <c r="J148" i="6"/>
  <c r="BK242" i="6"/>
  <c r="BK221" i="6"/>
  <c r="BK183" i="6"/>
  <c r="J145" i="6"/>
  <c r="J247" i="6"/>
  <c r="BK228" i="6"/>
  <c r="BK186" i="6"/>
  <c r="J134" i="6"/>
  <c r="BK246" i="6"/>
  <c r="J221" i="6"/>
  <c r="BK189" i="6"/>
  <c r="J171" i="6"/>
  <c r="BK229" i="7"/>
  <c r="BK213" i="7"/>
  <c r="BK141" i="7"/>
  <c r="J230" i="7"/>
  <c r="J189" i="7"/>
  <c r="J163" i="7"/>
  <c r="BK239" i="7"/>
  <c r="BK215" i="7"/>
  <c r="BK147" i="7"/>
  <c r="BK231" i="7"/>
  <c r="J195" i="7"/>
  <c r="J164" i="7"/>
  <c r="J139" i="7"/>
  <c r="J217" i="7"/>
  <c r="BK205" i="7"/>
  <c r="J185" i="7"/>
  <c r="J167" i="7"/>
  <c r="BK133" i="7"/>
  <c r="BK217" i="7"/>
  <c r="BK181" i="7"/>
  <c r="J154" i="7"/>
  <c r="BK137" i="7"/>
  <c r="BK188" i="7"/>
  <c r="J144" i="7"/>
  <c r="BK241" i="7"/>
  <c r="BK222" i="7"/>
  <c r="J200" i="7"/>
  <c r="BK171" i="7"/>
  <c r="J136" i="7"/>
  <c r="BK254" i="8"/>
  <c r="BK226" i="8"/>
  <c r="J193" i="8"/>
  <c r="BK148" i="8"/>
  <c r="BK228" i="8"/>
  <c r="J199" i="8"/>
  <c r="BK169" i="8"/>
  <c r="J257" i="8"/>
  <c r="BK229" i="8"/>
  <c r="BK201" i="8"/>
  <c r="J171" i="8"/>
  <c r="BK136" i="8"/>
  <c r="BK247" i="8"/>
  <c r="BK210" i="8"/>
  <c r="BK181" i="8"/>
  <c r="J146" i="8"/>
  <c r="BK241" i="8"/>
  <c r="J224" i="8"/>
  <c r="BK180" i="8"/>
  <c r="J275" i="8"/>
  <c r="BK257" i="8"/>
  <c r="BK224" i="8"/>
  <c r="BK193" i="8"/>
  <c r="J170" i="8"/>
  <c r="BK256" i="8"/>
  <c r="BK207" i="8"/>
  <c r="BK172" i="8"/>
  <c r="J254" i="8"/>
  <c r="BK222" i="8"/>
  <c r="BK203" i="8"/>
  <c r="BK163" i="8"/>
  <c r="BK227" i="9"/>
  <c r="BK184" i="9"/>
  <c r="J160" i="9"/>
  <c r="BK246" i="9"/>
  <c r="J212" i="9"/>
  <c r="J167" i="9"/>
  <c r="J240" i="9"/>
  <c r="BK204" i="9"/>
  <c r="BK183" i="9"/>
  <c r="J159" i="9"/>
  <c r="BK136" i="9"/>
  <c r="J233" i="9"/>
  <c r="J209" i="9"/>
  <c r="BK166" i="9"/>
  <c r="BK140" i="9"/>
  <c r="BK211" i="9"/>
  <c r="BK195" i="9"/>
  <c r="J170" i="9"/>
  <c r="BK127" i="9"/>
  <c r="BK215" i="9"/>
  <c r="J194" i="9"/>
  <c r="J144" i="9"/>
  <c r="J231" i="9"/>
  <c r="J211" i="9"/>
  <c r="BK130" i="9"/>
  <c r="BK228" i="9"/>
  <c r="J188" i="9"/>
  <c r="BK160" i="9"/>
  <c r="J148" i="2"/>
  <c r="BK135" i="2"/>
  <c r="BK142" i="2"/>
  <c r="J143" i="2"/>
  <c r="BK161" i="2"/>
  <c r="BK134" i="2"/>
  <c r="J145" i="2"/>
  <c r="BK154" i="2"/>
  <c r="BK129" i="2"/>
  <c r="BK150" i="3"/>
  <c r="BK139" i="3"/>
  <c r="J140" i="3"/>
  <c r="BK144" i="3"/>
  <c r="J152" i="3"/>
  <c r="J132" i="3"/>
  <c r="BK151" i="4"/>
  <c r="J130" i="4"/>
  <c r="J135" i="4"/>
  <c r="BK143" i="4"/>
  <c r="J144" i="4"/>
  <c r="J143" i="4"/>
  <c r="BK192" i="5"/>
  <c r="BK145" i="5"/>
  <c r="J152" i="5"/>
  <c r="BK205" i="5"/>
  <c r="J184" i="5"/>
  <c r="BK150" i="5"/>
  <c r="BK204" i="5"/>
  <c r="J162" i="5"/>
  <c r="J147" i="5"/>
  <c r="BK213" i="5"/>
  <c r="BK186" i="5"/>
  <c r="BK164" i="5"/>
  <c r="BK200" i="5"/>
  <c r="J209" i="5"/>
  <c r="BK197" i="5"/>
  <c r="J181" i="5"/>
  <c r="BK172" i="5"/>
  <c r="J143" i="5"/>
  <c r="BK238" i="6"/>
  <c r="BK222" i="6"/>
  <c r="BK182" i="6"/>
  <c r="J147" i="6"/>
  <c r="J219" i="6"/>
  <c r="J182" i="6"/>
  <c r="BK260" i="6"/>
  <c r="J242" i="6"/>
  <c r="BK216" i="6"/>
  <c r="BK177" i="6"/>
  <c r="BK158" i="6"/>
  <c r="BK245" i="6"/>
  <c r="J175" i="6"/>
  <c r="BK152" i="6"/>
  <c r="BK262" i="6"/>
  <c r="J218" i="6"/>
  <c r="BK169" i="6"/>
  <c r="J140" i="6"/>
  <c r="BK224" i="6"/>
  <c r="BK200" i="6"/>
  <c r="J158" i="6"/>
  <c r="BK257" i="6"/>
  <c r="BK218" i="6"/>
  <c r="BK197" i="6"/>
  <c r="BK141" i="6"/>
  <c r="BK244" i="6"/>
  <c r="J213" i="6"/>
  <c r="J178" i="6"/>
  <c r="BK151" i="6"/>
  <c r="J224" i="7"/>
  <c r="BK166" i="7"/>
  <c r="BK126" i="7"/>
  <c r="J206" i="7"/>
  <c r="BK184" i="7"/>
  <c r="J227" i="7"/>
  <c r="BK142" i="7"/>
  <c r="BK224" i="7"/>
  <c r="BK190" i="7"/>
  <c r="BK158" i="7"/>
  <c r="J216" i="7"/>
  <c r="J196" i="7"/>
  <c r="BK176" i="7"/>
  <c r="BK140" i="7"/>
  <c r="J226" i="7"/>
  <c r="BK194" i="7"/>
  <c r="J160" i="7"/>
  <c r="J145" i="7"/>
  <c r="J203" i="7"/>
  <c r="J159" i="7"/>
  <c r="J231" i="7"/>
  <c r="J218" i="7"/>
  <c r="J176" i="7"/>
  <c r="BK144" i="7"/>
  <c r="BK275" i="8"/>
  <c r="BK238" i="8"/>
  <c r="BK196" i="8"/>
  <c r="J164" i="8"/>
  <c r="BK252" i="8"/>
  <c r="J223" i="8"/>
  <c r="BK198" i="8"/>
  <c r="J180" i="8"/>
  <c r="BK271" i="8"/>
  <c r="J210" i="8"/>
  <c r="J173" i="8"/>
  <c r="J139" i="8"/>
  <c r="J253" i="8"/>
  <c r="BK246" i="8"/>
  <c r="J192" i="8"/>
  <c r="BK168" i="8"/>
  <c r="J243" i="8"/>
  <c r="BK234" i="8"/>
  <c r="BK215" i="8"/>
  <c r="BK164" i="8"/>
  <c r="BK268" i="8"/>
  <c r="J240" i="8"/>
  <c r="J203" i="8"/>
  <c r="J162" i="8"/>
  <c r="J264" i="8"/>
  <c r="BK239" i="8"/>
  <c r="BK165" i="8"/>
  <c r="J144" i="8"/>
  <c r="BK209" i="8"/>
  <c r="BK192" i="8"/>
  <c r="BK139" i="8"/>
  <c r="J223" i="9"/>
  <c r="J153" i="9"/>
  <c r="J237" i="9"/>
  <c r="BK185" i="9"/>
  <c r="BK163" i="9"/>
  <c r="BK245" i="9"/>
  <c r="J217" i="9"/>
  <c r="BK189" i="9"/>
  <c r="J163" i="9"/>
  <c r="BK152" i="9"/>
  <c r="BK129" i="9"/>
  <c r="J234" i="9"/>
  <c r="J202" i="9"/>
  <c r="J162" i="9"/>
  <c r="J138" i="9"/>
  <c r="BK239" i="9"/>
  <c r="BK209" i="9"/>
  <c r="BK182" i="9"/>
  <c r="J147" i="9"/>
  <c r="BK233" i="9"/>
  <c r="BK200" i="9"/>
  <c r="J145" i="9"/>
  <c r="J129" i="9"/>
  <c r="BK222" i="9"/>
  <c r="J193" i="9"/>
  <c r="J164" i="9"/>
  <c r="BK240" i="9"/>
  <c r="J216" i="9"/>
  <c r="J189" i="9"/>
  <c r="BK180" i="9"/>
  <c r="BK138" i="9"/>
  <c r="BK152" i="2"/>
  <c r="J134" i="2"/>
  <c r="J151" i="2"/>
  <c r="J131" i="2"/>
  <c r="BK145" i="2"/>
  <c r="BK137" i="2"/>
  <c r="BK150" i="2"/>
  <c r="J154" i="3"/>
  <c r="J150" i="3"/>
  <c r="BK154" i="3"/>
  <c r="BK132" i="3"/>
  <c r="BK148" i="3"/>
  <c r="BK131" i="3"/>
  <c r="BK149" i="4"/>
  <c r="J147" i="4"/>
  <c r="J138" i="4"/>
  <c r="BK130" i="4"/>
  <c r="BK138" i="4"/>
  <c r="BK136" i="4"/>
  <c r="J198" i="5"/>
  <c r="J158" i="5"/>
  <c r="BK136" i="5"/>
  <c r="BK211" i="5"/>
  <c r="BK191" i="5"/>
  <c r="J156" i="5"/>
  <c r="J187" i="5"/>
  <c r="J218" i="5"/>
  <c r="BK207" i="5"/>
  <c r="J170" i="5"/>
  <c r="BK140" i="5"/>
  <c r="J174" i="5"/>
  <c r="BK203" i="5"/>
  <c r="J190" i="5"/>
  <c r="J167" i="5"/>
  <c r="BK143" i="5"/>
  <c r="BK147" i="5"/>
  <c r="J261" i="6"/>
  <c r="J224" i="6"/>
  <c r="BK191" i="6"/>
  <c r="J252" i="6"/>
  <c r="BK190" i="6"/>
  <c r="BK144" i="6"/>
  <c r="J244" i="6"/>
  <c r="BK227" i="6"/>
  <c r="J206" i="6"/>
  <c r="BK165" i="6"/>
  <c r="J267" i="6"/>
  <c r="J214" i="6"/>
  <c r="J186" i="6"/>
  <c r="J133" i="6"/>
  <c r="BK252" i="6"/>
  <c r="BK207" i="6"/>
  <c r="BK154" i="6"/>
  <c r="J256" i="6"/>
  <c r="J231" i="6"/>
  <c r="BK219" i="6"/>
  <c r="J187" i="6"/>
  <c r="BK176" i="6"/>
  <c r="J130" i="6"/>
  <c r="J238" i="6"/>
  <c r="J198" i="6"/>
  <c r="BK181" i="6"/>
  <c r="J137" i="6"/>
  <c r="BK235" i="6"/>
  <c r="J203" i="6"/>
  <c r="J176" i="6"/>
  <c r="J139" i="6"/>
  <c r="J221" i="7"/>
  <c r="J151" i="7"/>
  <c r="J239" i="7"/>
  <c r="BK173" i="7"/>
  <c r="BK130" i="7"/>
  <c r="J219" i="7"/>
  <c r="BK145" i="7"/>
  <c r="J234" i="7"/>
  <c r="J201" i="7"/>
  <c r="BK165" i="7"/>
  <c r="J222" i="7"/>
  <c r="BK197" i="7"/>
  <c r="BK177" i="7"/>
  <c r="BK164" i="7"/>
  <c r="J236" i="7"/>
  <c r="BK207" i="7"/>
  <c r="J165" i="7"/>
  <c r="BK151" i="7"/>
  <c r="J127" i="7"/>
  <c r="BK167" i="7"/>
  <c r="BK127" i="7"/>
  <c r="BK219" i="7"/>
  <c r="BK199" i="7"/>
  <c r="BK159" i="7"/>
  <c r="J137" i="7"/>
  <c r="BK248" i="8"/>
  <c r="J212" i="8"/>
  <c r="BK176" i="8"/>
  <c r="BK137" i="8"/>
  <c r="BK232" i="8"/>
  <c r="J209" i="8"/>
  <c r="J182" i="8"/>
  <c r="J133" i="8"/>
  <c r="J238" i="8"/>
  <c r="J169" i="8"/>
  <c r="J270" i="8"/>
  <c r="J239" i="8"/>
  <c r="J202" i="8"/>
  <c r="BK171" i="8"/>
  <c r="BK264" i="8"/>
  <c r="BK235" i="8"/>
  <c r="J218" i="8"/>
  <c r="BK184" i="8"/>
  <c r="BK132" i="8"/>
  <c r="BK253" i="8"/>
  <c r="J229" i="8"/>
  <c r="BK208" i="8"/>
  <c r="J181" i="8"/>
  <c r="J268" i="8"/>
  <c r="J249" i="8"/>
  <c r="BK199" i="8"/>
  <c r="J158" i="8"/>
  <c r="J247" i="8"/>
  <c r="J205" i="8"/>
  <c r="BK174" i="8"/>
  <c r="J239" i="9"/>
  <c r="BK212" i="9"/>
  <c r="BK169" i="9"/>
  <c r="BK236" i="9"/>
  <c r="BK214" i="9"/>
  <c r="J168" i="9"/>
  <c r="J133" i="9"/>
  <c r="BK207" i="9"/>
  <c r="BK174" i="9"/>
  <c r="BK162" i="9"/>
  <c r="BK134" i="9"/>
  <c r="J227" i="9"/>
  <c r="J185" i="9"/>
  <c r="BK150" i="9"/>
  <c r="J232" i="9"/>
  <c r="BK198" i="9"/>
  <c r="J175" i="9"/>
  <c r="BK128" i="9"/>
  <c r="BK196" i="9"/>
  <c r="J155" i="9"/>
  <c r="J130" i="9"/>
  <c r="BK218" i="9"/>
  <c r="J143" i="9"/>
  <c r="J230" i="9"/>
  <c r="J206" i="9"/>
  <c r="J187" i="9"/>
  <c r="BK146" i="9"/>
  <c r="J155" i="2"/>
  <c r="J139" i="2"/>
  <c r="AS94" i="1"/>
  <c r="BK127" i="2"/>
  <c r="BK128" i="2"/>
  <c r="BK143" i="2"/>
  <c r="J127" i="2"/>
  <c r="BK131" i="2"/>
  <c r="J153" i="3"/>
  <c r="BK127" i="3"/>
  <c r="BK153" i="3"/>
  <c r="BK128" i="3"/>
  <c r="J131" i="3"/>
  <c r="BK135" i="3"/>
  <c r="BK147" i="3"/>
  <c r="J151" i="4"/>
  <c r="J150" i="4"/>
  <c r="BK129" i="4"/>
  <c r="BK132" i="4"/>
  <c r="BK144" i="4"/>
  <c r="J200" i="5"/>
  <c r="BK171" i="5"/>
  <c r="J153" i="5"/>
  <c r="BK209" i="5"/>
  <c r="BK180" i="5"/>
  <c r="BK149" i="5"/>
  <c r="J199" i="5"/>
  <c r="J145" i="5"/>
  <c r="J208" i="5"/>
  <c r="J171" i="5"/>
  <c r="J154" i="5"/>
  <c r="BK198" i="5"/>
  <c r="BK214" i="5"/>
  <c r="BK199" i="5"/>
  <c r="BK176" i="5"/>
  <c r="BK137" i="5"/>
  <c r="BK158" i="5"/>
  <c r="J262" i="6"/>
  <c r="BK232" i="6"/>
  <c r="J208" i="6"/>
  <c r="J190" i="6"/>
  <c r="J152" i="6"/>
  <c r="J217" i="6"/>
  <c r="BK156" i="6"/>
  <c r="J258" i="6"/>
  <c r="BK225" i="6"/>
  <c r="J180" i="6"/>
  <c r="J167" i="6"/>
  <c r="BK139" i="6"/>
  <c r="J212" i="6"/>
  <c r="BK192" i="6"/>
  <c r="J169" i="6"/>
  <c r="BK267" i="6"/>
  <c r="J222" i="6"/>
  <c r="BK172" i="6"/>
  <c r="BK255" i="6"/>
  <c r="BK211" i="6"/>
  <c r="BK180" i="6"/>
  <c r="J146" i="6"/>
  <c r="J249" i="6"/>
  <c r="BK209" i="6"/>
  <c r="J166" i="6"/>
  <c r="J255" i="6"/>
  <c r="BK239" i="6"/>
  <c r="J205" i="6"/>
  <c r="J174" i="6"/>
  <c r="J238" i="7"/>
  <c r="BK191" i="7"/>
  <c r="BK238" i="7"/>
  <c r="J199" i="7"/>
  <c r="BK153" i="7"/>
  <c r="J233" i="7"/>
  <c r="J156" i="7"/>
  <c r="J141" i="7"/>
  <c r="BK232" i="7"/>
  <c r="J197" i="7"/>
  <c r="BK170" i="7"/>
  <c r="BK136" i="7"/>
  <c r="J214" i="7"/>
  <c r="BK200" i="7"/>
  <c r="J187" i="7"/>
  <c r="J168" i="7"/>
  <c r="BK125" i="7"/>
  <c r="BK214" i="7"/>
  <c r="J177" i="7"/>
  <c r="BK156" i="7"/>
  <c r="BK148" i="7"/>
  <c r="BK218" i="7"/>
  <c r="J169" i="7"/>
  <c r="J126" i="7"/>
  <c r="BK212" i="7"/>
  <c r="J190" i="7"/>
  <c r="BK169" i="7"/>
  <c r="BK135" i="7"/>
  <c r="BK243" i="8"/>
  <c r="J201" i="8"/>
  <c r="BK166" i="8"/>
  <c r="J255" i="8"/>
  <c r="BK216" i="8"/>
  <c r="BK189" i="8"/>
  <c r="BK150" i="8"/>
  <c r="J256" i="8"/>
  <c r="J208" i="8"/>
  <c r="J178" i="8"/>
  <c r="J153" i="8"/>
  <c r="J251" i="8"/>
  <c r="J211" i="8"/>
  <c r="J190" i="8"/>
  <c r="J160" i="8"/>
  <c r="BK225" i="8"/>
  <c r="BK214" i="8"/>
  <c r="J168" i="8"/>
  <c r="BK133" i="8"/>
  <c r="BK230" i="8"/>
  <c r="J215" i="8"/>
  <c r="BK173" i="8"/>
  <c r="J136" i="8"/>
  <c r="J244" i="8"/>
  <c r="BK187" i="8"/>
  <c r="J154" i="8"/>
  <c r="J231" i="8"/>
  <c r="J194" i="8"/>
  <c r="BK232" i="9"/>
  <c r="BK197" i="9"/>
  <c r="BK161" i="9"/>
  <c r="BK244" i="9"/>
  <c r="J220" i="9"/>
  <c r="J184" i="9"/>
  <c r="BK153" i="9"/>
  <c r="J244" i="9"/>
  <c r="BK199" i="9"/>
  <c r="BK187" i="9"/>
  <c r="J171" i="9"/>
  <c r="BK149" i="9"/>
  <c r="J242" i="9"/>
  <c r="J222" i="9"/>
  <c r="J180" i="9"/>
  <c r="J146" i="9"/>
  <c r="J135" i="9"/>
  <c r="BK221" i="9"/>
  <c r="J197" i="9"/>
  <c r="J177" i="9"/>
  <c r="BK158" i="9"/>
  <c r="BK126" i="9"/>
  <c r="J214" i="9"/>
  <c r="J191" i="9"/>
  <c r="J140" i="9"/>
  <c r="BK226" i="9"/>
  <c r="J198" i="9"/>
  <c r="BK137" i="9"/>
  <c r="J248" i="9"/>
  <c r="J201" i="9"/>
  <c r="BK178" i="9"/>
  <c r="J134" i="9"/>
  <c r="BK164" i="2"/>
  <c r="J146" i="2"/>
  <c r="J163" i="2"/>
  <c r="BK163" i="2"/>
  <c r="BK162" i="2"/>
  <c r="J154" i="2"/>
  <c r="BK138" i="2"/>
  <c r="BK153" i="2"/>
  <c r="BK145" i="3"/>
  <c r="J128" i="3"/>
  <c r="J149" i="3"/>
  <c r="BK146" i="3"/>
  <c r="J145" i="3"/>
  <c r="BK142" i="3"/>
  <c r="J145" i="4"/>
  <c r="J136" i="4"/>
  <c r="J131" i="4"/>
  <c r="BK135" i="4"/>
  <c r="J149" i="4"/>
  <c r="J132" i="4"/>
  <c r="BK184" i="5"/>
  <c r="J160" i="5"/>
  <c r="BK188" i="5"/>
  <c r="J164" i="5"/>
  <c r="J213" i="5"/>
  <c r="J169" i="5"/>
  <c r="BK154" i="5"/>
  <c r="J203" i="5"/>
  <c r="J176" i="5"/>
  <c r="BK153" i="5"/>
  <c r="BK187" i="5"/>
  <c r="J211" i="5"/>
  <c r="J196" i="5"/>
  <c r="BK166" i="5"/>
  <c r="J150" i="5"/>
  <c r="BK250" i="6"/>
  <c r="BK229" i="6"/>
  <c r="BK187" i="6"/>
  <c r="BK241" i="6"/>
  <c r="BK212" i="6"/>
  <c r="BK175" i="6"/>
  <c r="BK261" i="6"/>
  <c r="J246" i="6"/>
  <c r="J230" i="6"/>
  <c r="BK184" i="6"/>
  <c r="J142" i="6"/>
  <c r="J216" i="6"/>
  <c r="BK203" i="6"/>
  <c r="BK161" i="6"/>
  <c r="BK135" i="6"/>
  <c r="BK248" i="6"/>
  <c r="BK205" i="6"/>
  <c r="BK259" i="6"/>
  <c r="J240" i="6"/>
  <c r="J220" i="6"/>
  <c r="J184" i="6"/>
  <c r="J159" i="6"/>
  <c r="J136" i="6"/>
  <c r="J248" i="6"/>
  <c r="J215" i="6"/>
  <c r="J138" i="6"/>
  <c r="BK249" i="6"/>
  <c r="BK223" i="6"/>
  <c r="BK179" i="6"/>
  <c r="J165" i="6"/>
  <c r="BK240" i="7"/>
  <c r="BK175" i="7"/>
  <c r="J135" i="7"/>
  <c r="J213" i="7"/>
  <c r="J170" i="7"/>
  <c r="J142" i="7"/>
  <c r="J207" i="7"/>
  <c r="J130" i="7"/>
  <c r="J209" i="7"/>
  <c r="J184" i="7"/>
  <c r="BK143" i="7"/>
  <c r="BK234" i="7"/>
  <c r="BK211" i="7"/>
  <c r="J193" i="7"/>
  <c r="BK154" i="7"/>
  <c r="J232" i="7"/>
  <c r="J210" i="7"/>
  <c r="J183" i="7"/>
  <c r="BK155" i="7"/>
  <c r="BK138" i="7"/>
  <c r="BK209" i="7"/>
  <c r="J171" i="7"/>
  <c r="J134" i="7"/>
  <c r="BK230" i="7"/>
  <c r="J204" i="7"/>
  <c r="BK186" i="7"/>
  <c r="BK139" i="7"/>
  <c r="BK255" i="8"/>
  <c r="J228" i="8"/>
  <c r="BK197" i="8"/>
  <c r="BK160" i="8"/>
  <c r="J272" i="8"/>
  <c r="BK231" i="8"/>
  <c r="BK205" i="8"/>
  <c r="BK153" i="8"/>
  <c r="J258" i="8"/>
  <c r="BK211" i="8"/>
  <c r="BK191" i="8"/>
  <c r="J163" i="8"/>
  <c r="J269" i="8"/>
  <c r="J242" i="8"/>
  <c r="BK194" i="8"/>
  <c r="BK154" i="8"/>
  <c r="BK259" i="8"/>
  <c r="BK233" i="8"/>
  <c r="BK213" i="8"/>
  <c r="J140" i="8"/>
  <c r="BK250" i="8"/>
  <c r="J225" i="8"/>
  <c r="J213" i="8"/>
  <c r="BK182" i="8"/>
  <c r="BK144" i="8"/>
  <c r="BK251" i="8"/>
  <c r="BK218" i="8"/>
  <c r="J167" i="8"/>
  <c r="J148" i="8"/>
  <c r="J230" i="8"/>
  <c r="BK188" i="8"/>
  <c r="BK231" i="9"/>
  <c r="BK208" i="9"/>
  <c r="J137" i="9"/>
  <c r="BK229" i="9"/>
  <c r="J200" i="9"/>
  <c r="J178" i="9"/>
  <c r="J235" i="9"/>
  <c r="BK203" i="9"/>
  <c r="BK179" i="9"/>
  <c r="BK168" i="9"/>
  <c r="BK155" i="9"/>
  <c r="J246" i="9"/>
  <c r="J226" i="9"/>
  <c r="J181" i="9"/>
  <c r="BK142" i="9"/>
  <c r="J125" i="9"/>
  <c r="J215" i="9"/>
  <c r="J192" i="9"/>
  <c r="J157" i="9"/>
  <c r="BK242" i="9"/>
  <c r="J199" i="9"/>
  <c r="J161" i="9"/>
  <c r="J132" i="9"/>
  <c r="J236" i="9"/>
  <c r="BK213" i="9"/>
  <c r="BK144" i="9"/>
  <c r="BK248" i="9"/>
  <c r="J219" i="9"/>
  <c r="BK192" i="9"/>
  <c r="J182" i="9"/>
  <c r="J142" i="9"/>
  <c r="J157" i="2"/>
  <c r="BK147" i="2"/>
  <c r="J161" i="2"/>
  <c r="BK160" i="2"/>
  <c r="BK130" i="2"/>
  <c r="BK148" i="2"/>
  <c r="BK157" i="2"/>
  <c r="J140" i="2"/>
  <c r="J149" i="2"/>
  <c r="J144" i="3"/>
  <c r="BK143" i="3"/>
  <c r="BK149" i="3"/>
  <c r="J151" i="3"/>
  <c r="BK133" i="3"/>
  <c r="J147" i="3"/>
  <c r="BK151" i="3"/>
  <c r="BK152" i="4"/>
  <c r="BK148" i="4"/>
  <c r="BK147" i="4"/>
  <c r="J139" i="4"/>
  <c r="J129" i="4"/>
  <c r="BK134" i="4"/>
  <c r="J191" i="5"/>
  <c r="BK152" i="5"/>
  <c r="J165" i="5"/>
  <c r="BK216" i="5"/>
  <c r="BK196" i="5"/>
  <c r="BK159" i="5"/>
  <c r="J194" i="5"/>
  <c r="BK155" i="5"/>
  <c r="BK217" i="5"/>
  <c r="BK194" i="5"/>
  <c r="BK156" i="5"/>
  <c r="BK208" i="5"/>
  <c r="J180" i="5"/>
  <c r="J202" i="5"/>
  <c r="J183" i="5"/>
  <c r="J149" i="5"/>
  <c r="BK165" i="5"/>
  <c r="J137" i="5"/>
  <c r="BK237" i="6"/>
  <c r="BK215" i="6"/>
  <c r="BK193" i="6"/>
  <c r="J156" i="6"/>
  <c r="J229" i="6"/>
  <c r="J195" i="6"/>
  <c r="BK147" i="6"/>
  <c r="BK251" i="6"/>
  <c r="BK231" i="6"/>
  <c r="J207" i="6"/>
  <c r="BK168" i="6"/>
  <c r="J135" i="6"/>
  <c r="BK236" i="6"/>
  <c r="BK202" i="6"/>
  <c r="J173" i="6"/>
  <c r="BK159" i="6"/>
  <c r="BK130" i="6"/>
  <c r="J193" i="6"/>
  <c r="J151" i="6"/>
  <c r="J251" i="6"/>
  <c r="J225" i="6"/>
  <c r="BK196" i="6"/>
  <c r="BK171" i="6"/>
  <c r="BK258" i="6"/>
  <c r="J236" i="6"/>
  <c r="J210" i="6"/>
  <c r="J164" i="6"/>
  <c r="J131" i="6"/>
  <c r="J241" i="6"/>
  <c r="BK198" i="6"/>
  <c r="J141" i="6"/>
  <c r="BK233" i="7"/>
  <c r="J215" i="7"/>
  <c r="J129" i="7"/>
  <c r="J208" i="7"/>
  <c r="J161" i="7"/>
  <c r="BK204" i="7"/>
  <c r="BK203" i="7"/>
  <c r="BK196" i="7"/>
  <c r="BK189" i="7"/>
  <c r="J188" i="7"/>
  <c r="BK183" i="7"/>
  <c r="J182" i="7"/>
  <c r="J179" i="7"/>
  <c r="J172" i="7"/>
  <c r="BK161" i="7"/>
  <c r="J152" i="7"/>
  <c r="BK134" i="7"/>
  <c r="J211" i="7"/>
  <c r="BK174" i="7"/>
  <c r="BK236" i="7"/>
  <c r="BK206" i="7"/>
  <c r="BK195" i="7"/>
  <c r="BK172" i="7"/>
  <c r="J143" i="7"/>
  <c r="BK227" i="7"/>
  <c r="J186" i="7"/>
  <c r="J162" i="7"/>
  <c r="J146" i="7"/>
  <c r="BK201" i="7"/>
  <c r="BK150" i="7"/>
  <c r="J241" i="7"/>
  <c r="J205" i="7"/>
  <c r="J191" i="7"/>
  <c r="BK149" i="7"/>
  <c r="BK258" i="8"/>
  <c r="J234" i="8"/>
  <c r="J188" i="8"/>
  <c r="BK158" i="8"/>
  <c r="BK244" i="8"/>
  <c r="BK212" i="8"/>
  <c r="J184" i="8"/>
  <c r="BK273" i="8"/>
  <c r="J252" i="8"/>
  <c r="J204" i="8"/>
  <c r="J166" i="8"/>
  <c r="J132" i="8"/>
  <c r="J241" i="8"/>
  <c r="BK206" i="8"/>
  <c r="J176" i="8"/>
  <c r="BK270" i="8"/>
  <c r="J237" i="8"/>
  <c r="J222" i="8"/>
  <c r="BK162" i="8"/>
  <c r="J267" i="8"/>
  <c r="J232" i="8"/>
  <c r="J219" i="8"/>
  <c r="BK178" i="8"/>
  <c r="J262" i="8"/>
  <c r="J227" i="8"/>
  <c r="J186" i="8"/>
  <c r="BK267" i="8"/>
  <c r="J220" i="8"/>
  <c r="J189" i="8"/>
  <c r="BK235" i="9"/>
  <c r="BK210" i="9"/>
  <c r="J166" i="9"/>
  <c r="J245" i="9"/>
  <c r="BK194" i="9"/>
  <c r="BK172" i="9"/>
  <c r="J151" i="9"/>
  <c r="BK225" i="9"/>
  <c r="BK202" i="9"/>
  <c r="BK188" i="9"/>
  <c r="J158" i="9"/>
  <c r="BK143" i="9"/>
  <c r="J228" i="9"/>
  <c r="J207" i="9"/>
  <c r="J174" i="9"/>
  <c r="BK151" i="9"/>
  <c r="J126" i="9"/>
  <c r="BK216" i="9"/>
  <c r="J196" i="9"/>
  <c r="BK173" i="9"/>
  <c r="J124" i="9"/>
  <c r="J213" i="9"/>
  <c r="BK176" i="9"/>
  <c r="J141" i="9"/>
  <c r="J241" i="9"/>
  <c r="BK219" i="9"/>
  <c r="BK171" i="9"/>
  <c r="BK132" i="9"/>
  <c r="J238" i="9"/>
  <c r="J204" i="9"/>
  <c r="J186" i="9"/>
  <c r="J150" i="9"/>
  <c r="P133" i="2" l="1"/>
  <c r="P136" i="2"/>
  <c r="R159" i="2"/>
  <c r="R158" i="2"/>
  <c r="BK141" i="3"/>
  <c r="J141" i="3"/>
  <c r="J102" i="3"/>
  <c r="BK141" i="4"/>
  <c r="J141" i="4" s="1"/>
  <c r="J102" i="4" s="1"/>
  <c r="T141" i="5"/>
  <c r="T157" i="5"/>
  <c r="BK182" i="5"/>
  <c r="J182" i="5"/>
  <c r="J106" i="5"/>
  <c r="R185" i="5"/>
  <c r="P193" i="5"/>
  <c r="BK212" i="5"/>
  <c r="J212" i="5"/>
  <c r="J112" i="5"/>
  <c r="T215" i="5"/>
  <c r="T129" i="6"/>
  <c r="P143" i="6"/>
  <c r="P150" i="6"/>
  <c r="P149" i="6" s="1"/>
  <c r="P194" i="6"/>
  <c r="P124" i="7"/>
  <c r="BK237" i="7"/>
  <c r="J237" i="7"/>
  <c r="J101" i="7" s="1"/>
  <c r="T135" i="8"/>
  <c r="R161" i="8"/>
  <c r="R185" i="8"/>
  <c r="P236" i="8"/>
  <c r="T123" i="9"/>
  <c r="R139" i="9"/>
  <c r="BK133" i="2"/>
  <c r="J133" i="2" s="1"/>
  <c r="J99" i="2" s="1"/>
  <c r="BK136" i="2"/>
  <c r="J136" i="2"/>
  <c r="J100" i="2" s="1"/>
  <c r="T159" i="2"/>
  <c r="T158" i="2"/>
  <c r="R137" i="3"/>
  <c r="R136" i="3" s="1"/>
  <c r="BK128" i="4"/>
  <c r="BK137" i="4"/>
  <c r="J137" i="4"/>
  <c r="J101" i="4"/>
  <c r="R141" i="5"/>
  <c r="BK157" i="5"/>
  <c r="J157" i="5" s="1"/>
  <c r="J102" i="5" s="1"/>
  <c r="T178" i="5"/>
  <c r="T185" i="5"/>
  <c r="BK201" i="5"/>
  <c r="J201" i="5"/>
  <c r="J110" i="5"/>
  <c r="P212" i="5"/>
  <c r="R162" i="6"/>
  <c r="BK194" i="6"/>
  <c r="J194" i="6"/>
  <c r="J103" i="6" s="1"/>
  <c r="R124" i="7"/>
  <c r="T237" i="7"/>
  <c r="BK131" i="8"/>
  <c r="J131" i="8" s="1"/>
  <c r="J98" i="8" s="1"/>
  <c r="BK142" i="8"/>
  <c r="J142" i="8" s="1"/>
  <c r="J101" i="8" s="1"/>
  <c r="BK200" i="8"/>
  <c r="J200" i="8" s="1"/>
  <c r="J105" i="8" s="1"/>
  <c r="P266" i="8"/>
  <c r="P265" i="8"/>
  <c r="P123" i="9"/>
  <c r="T139" i="9"/>
  <c r="P148" i="9"/>
  <c r="R133" i="2"/>
  <c r="R136" i="2"/>
  <c r="BK159" i="2"/>
  <c r="J159" i="2"/>
  <c r="J104" i="2"/>
  <c r="R124" i="3"/>
  <c r="R123" i="3"/>
  <c r="BK137" i="3"/>
  <c r="J137" i="3"/>
  <c r="J101" i="3" s="1"/>
  <c r="R141" i="4"/>
  <c r="BK141" i="5"/>
  <c r="J141" i="5"/>
  <c r="J99" i="5" s="1"/>
  <c r="R144" i="5"/>
  <c r="P151" i="5"/>
  <c r="BK178" i="5"/>
  <c r="J178" i="5" s="1"/>
  <c r="J105" i="5" s="1"/>
  <c r="BK185" i="5"/>
  <c r="J185" i="5"/>
  <c r="J107" i="5"/>
  <c r="R189" i="5"/>
  <c r="R193" i="5"/>
  <c r="P215" i="5"/>
  <c r="R129" i="6"/>
  <c r="R128" i="6"/>
  <c r="R143" i="6"/>
  <c r="R150" i="6"/>
  <c r="P226" i="6"/>
  <c r="R128" i="7"/>
  <c r="R123" i="7" s="1"/>
  <c r="R121" i="7" s="1"/>
  <c r="T131" i="8"/>
  <c r="T130" i="8"/>
  <c r="T142" i="8"/>
  <c r="P200" i="8"/>
  <c r="R266" i="8"/>
  <c r="R265" i="8"/>
  <c r="BK148" i="9"/>
  <c r="J148" i="9" s="1"/>
  <c r="J99" i="9" s="1"/>
  <c r="R205" i="9"/>
  <c r="T133" i="2"/>
  <c r="T136" i="2"/>
  <c r="P159" i="2"/>
  <c r="P158" i="2"/>
  <c r="P137" i="3"/>
  <c r="P128" i="4"/>
  <c r="R137" i="4"/>
  <c r="R127" i="4" s="1"/>
  <c r="R124" i="4" s="1"/>
  <c r="T135" i="5"/>
  <c r="T134" i="5" s="1"/>
  <c r="T144" i="5"/>
  <c r="T151" i="5"/>
  <c r="P178" i="5"/>
  <c r="T182" i="5"/>
  <c r="P189" i="5"/>
  <c r="T193" i="5"/>
  <c r="T212" i="5"/>
  <c r="P129" i="6"/>
  <c r="P128" i="6" s="1"/>
  <c r="T143" i="6"/>
  <c r="T150" i="6"/>
  <c r="R226" i="6"/>
  <c r="BK124" i="7"/>
  <c r="J124" i="7"/>
  <c r="J99" i="7"/>
  <c r="R237" i="7"/>
  <c r="P135" i="8"/>
  <c r="P161" i="8"/>
  <c r="P185" i="8"/>
  <c r="BK236" i="8"/>
  <c r="J236" i="8" s="1"/>
  <c r="J106" i="8" s="1"/>
  <c r="BK123" i="9"/>
  <c r="J123" i="9" s="1"/>
  <c r="J97" i="9" s="1"/>
  <c r="T205" i="9"/>
  <c r="T126" i="2"/>
  <c r="R144" i="2"/>
  <c r="T141" i="3"/>
  <c r="P141" i="4"/>
  <c r="BK135" i="5"/>
  <c r="J135" i="5" s="1"/>
  <c r="J98" i="5" s="1"/>
  <c r="BK144" i="5"/>
  <c r="J144" i="5" s="1"/>
  <c r="J100" i="5" s="1"/>
  <c r="BK151" i="5"/>
  <c r="J151" i="5" s="1"/>
  <c r="J101" i="5" s="1"/>
  <c r="BK143" i="6"/>
  <c r="J143" i="6"/>
  <c r="J99" i="6" s="1"/>
  <c r="BK150" i="6"/>
  <c r="J150" i="6"/>
  <c r="J101" i="6"/>
  <c r="T226" i="6"/>
  <c r="P128" i="7"/>
  <c r="BK135" i="8"/>
  <c r="J135" i="8"/>
  <c r="J99" i="8" s="1"/>
  <c r="T161" i="8"/>
  <c r="T185" i="8"/>
  <c r="R236" i="8"/>
  <c r="BK139" i="9"/>
  <c r="J139" i="9"/>
  <c r="J98" i="9"/>
  <c r="P139" i="9"/>
  <c r="P205" i="9"/>
  <c r="P243" i="9"/>
  <c r="R126" i="2"/>
  <c r="R125" i="2"/>
  <c r="R124" i="2" s="1"/>
  <c r="P144" i="2"/>
  <c r="T124" i="3"/>
  <c r="T123" i="3"/>
  <c r="P141" i="3"/>
  <c r="P136" i="3"/>
  <c r="T141" i="4"/>
  <c r="R135" i="5"/>
  <c r="P144" i="5"/>
  <c r="R151" i="5"/>
  <c r="P182" i="5"/>
  <c r="BK189" i="5"/>
  <c r="J189" i="5" s="1"/>
  <c r="J108" i="5" s="1"/>
  <c r="P201" i="5"/>
  <c r="R212" i="5"/>
  <c r="BK129" i="6"/>
  <c r="J129" i="6"/>
  <c r="J98" i="6"/>
  <c r="P162" i="6"/>
  <c r="R194" i="6"/>
  <c r="BK128" i="7"/>
  <c r="J128" i="7"/>
  <c r="J100" i="7" s="1"/>
  <c r="R135" i="8"/>
  <c r="BK161" i="8"/>
  <c r="J161" i="8"/>
  <c r="J103" i="8" s="1"/>
  <c r="BK185" i="8"/>
  <c r="J185" i="8"/>
  <c r="J104" i="8"/>
  <c r="T236" i="8"/>
  <c r="T148" i="9"/>
  <c r="BK243" i="9"/>
  <c r="J243" i="9"/>
  <c r="J101" i="9" s="1"/>
  <c r="BK126" i="2"/>
  <c r="J126" i="2"/>
  <c r="J98" i="2"/>
  <c r="BK144" i="2"/>
  <c r="J144" i="2"/>
  <c r="J101" i="2"/>
  <c r="BK124" i="3"/>
  <c r="J124" i="3" s="1"/>
  <c r="J98" i="3" s="1"/>
  <c r="T137" i="3"/>
  <c r="T136" i="3"/>
  <c r="R128" i="4"/>
  <c r="P137" i="4"/>
  <c r="P141" i="5"/>
  <c r="R157" i="5"/>
  <c r="R182" i="5"/>
  <c r="BK193" i="5"/>
  <c r="J193" i="5" s="1"/>
  <c r="J109" i="5" s="1"/>
  <c r="T201" i="5"/>
  <c r="R215" i="5"/>
  <c r="BK162" i="6"/>
  <c r="J162" i="6"/>
  <c r="J102" i="6"/>
  <c r="BK226" i="6"/>
  <c r="J226" i="6" s="1"/>
  <c r="J104" i="6" s="1"/>
  <c r="T128" i="7"/>
  <c r="T123" i="7"/>
  <c r="T121" i="7" s="1"/>
  <c r="P131" i="8"/>
  <c r="P130" i="8"/>
  <c r="P142" i="8"/>
  <c r="P141" i="8" s="1"/>
  <c r="T200" i="8"/>
  <c r="BK266" i="8"/>
  <c r="BK265" i="8"/>
  <c r="J265" i="8" s="1"/>
  <c r="J107" i="8" s="1"/>
  <c r="R123" i="9"/>
  <c r="BK205" i="9"/>
  <c r="J205" i="9" s="1"/>
  <c r="J100" i="9" s="1"/>
  <c r="T243" i="9"/>
  <c r="P126" i="2"/>
  <c r="P125" i="2" s="1"/>
  <c r="P124" i="2" s="1"/>
  <c r="AU95" i="1" s="1"/>
  <c r="T144" i="2"/>
  <c r="P124" i="3"/>
  <c r="P123" i="3"/>
  <c r="P122" i="3"/>
  <c r="AU96" i="1"/>
  <c r="R141" i="3"/>
  <c r="T128" i="4"/>
  <c r="T127" i="4"/>
  <c r="T124" i="4" s="1"/>
  <c r="T137" i="4"/>
  <c r="P135" i="5"/>
  <c r="P157" i="5"/>
  <c r="R178" i="5"/>
  <c r="P185" i="5"/>
  <c r="T189" i="5"/>
  <c r="R201" i="5"/>
  <c r="BK215" i="5"/>
  <c r="J215" i="5"/>
  <c r="J113" i="5"/>
  <c r="T162" i="6"/>
  <c r="T194" i="6"/>
  <c r="T124" i="7"/>
  <c r="P237" i="7"/>
  <c r="R131" i="8"/>
  <c r="R130" i="8" s="1"/>
  <c r="R142" i="8"/>
  <c r="R200" i="8"/>
  <c r="T266" i="8"/>
  <c r="T265" i="8" s="1"/>
  <c r="R148" i="9"/>
  <c r="R243" i="9"/>
  <c r="BK154" i="4"/>
  <c r="J154" i="4" s="1"/>
  <c r="J104" i="4" s="1"/>
  <c r="BK266" i="6"/>
  <c r="J266" i="6"/>
  <c r="J107" i="6" s="1"/>
  <c r="BK134" i="3"/>
  <c r="J134" i="3"/>
  <c r="J99" i="3"/>
  <c r="BK210" i="5"/>
  <c r="J210" i="5"/>
  <c r="J111" i="5"/>
  <c r="BK274" i="8"/>
  <c r="J274" i="8" s="1"/>
  <c r="J109" i="8" s="1"/>
  <c r="BK247" i="9"/>
  <c r="J247" i="9"/>
  <c r="J102" i="9" s="1"/>
  <c r="BK175" i="5"/>
  <c r="J175" i="5"/>
  <c r="J103" i="5"/>
  <c r="BK264" i="6"/>
  <c r="J264" i="6"/>
  <c r="J106" i="6"/>
  <c r="BK156" i="2"/>
  <c r="J156" i="2" s="1"/>
  <c r="J102" i="2" s="1"/>
  <c r="BK159" i="8"/>
  <c r="J159" i="8"/>
  <c r="J102" i="8" s="1"/>
  <c r="J116" i="9"/>
  <c r="BF124" i="9"/>
  <c r="BF127" i="9"/>
  <c r="BF135" i="9"/>
  <c r="BF152" i="9"/>
  <c r="BF157" i="9"/>
  <c r="BF162" i="9"/>
  <c r="BF163" i="9"/>
  <c r="BF164" i="9"/>
  <c r="BF167" i="9"/>
  <c r="BF169" i="9"/>
  <c r="BF193" i="9"/>
  <c r="BF207" i="9"/>
  <c r="BF210" i="9"/>
  <c r="BF226" i="9"/>
  <c r="BF230" i="9"/>
  <c r="BF246" i="9"/>
  <c r="BF248" i="9"/>
  <c r="J266" i="8"/>
  <c r="J108" i="8"/>
  <c r="BF128" i="9"/>
  <c r="BF140" i="9"/>
  <c r="BF153" i="9"/>
  <c r="BF155" i="9"/>
  <c r="BF176" i="9"/>
  <c r="BF182" i="9"/>
  <c r="BF183" i="9"/>
  <c r="BF184" i="9"/>
  <c r="BF191" i="9"/>
  <c r="BF199" i="9"/>
  <c r="BF224" i="9"/>
  <c r="BF238" i="9"/>
  <c r="BF125" i="9"/>
  <c r="BF134" i="9"/>
  <c r="BF138" i="9"/>
  <c r="BF146" i="9"/>
  <c r="BF150" i="9"/>
  <c r="BF156" i="9"/>
  <c r="BF159" i="9"/>
  <c r="BF165" i="9"/>
  <c r="BF166" i="9"/>
  <c r="BF172" i="9"/>
  <c r="BF174" i="9"/>
  <c r="BF179" i="9"/>
  <c r="BF180" i="9"/>
  <c r="BF211" i="9"/>
  <c r="BF218" i="9"/>
  <c r="BF220" i="9"/>
  <c r="BF221" i="9"/>
  <c r="BF228" i="9"/>
  <c r="BF234" i="9"/>
  <c r="BF235" i="9"/>
  <c r="BF132" i="9"/>
  <c r="BF133" i="9"/>
  <c r="BF137" i="9"/>
  <c r="BF141" i="9"/>
  <c r="BF160" i="9"/>
  <c r="BF178" i="9"/>
  <c r="BF187" i="9"/>
  <c r="BF189" i="9"/>
  <c r="BF200" i="9"/>
  <c r="BF219" i="9"/>
  <c r="BF227" i="9"/>
  <c r="BF245" i="9"/>
  <c r="E112" i="9"/>
  <c r="F119" i="9"/>
  <c r="BF147" i="9"/>
  <c r="BF154" i="9"/>
  <c r="BF168" i="9"/>
  <c r="BF170" i="9"/>
  <c r="BF175" i="9"/>
  <c r="BF186" i="9"/>
  <c r="BF188" i="9"/>
  <c r="BF190" i="9"/>
  <c r="BF198" i="9"/>
  <c r="BF212" i="9"/>
  <c r="BF229" i="9"/>
  <c r="BF231" i="9"/>
  <c r="BF240" i="9"/>
  <c r="BF144" i="9"/>
  <c r="BF145" i="9"/>
  <c r="BF177" i="9"/>
  <c r="BF185" i="9"/>
  <c r="BF195" i="9"/>
  <c r="BF208" i="9"/>
  <c r="BF213" i="9"/>
  <c r="BF214" i="9"/>
  <c r="BF223" i="9"/>
  <c r="BF232" i="9"/>
  <c r="BF233" i="9"/>
  <c r="BF129" i="9"/>
  <c r="BF136" i="9"/>
  <c r="BF142" i="9"/>
  <c r="BF143" i="9"/>
  <c r="BF158" i="9"/>
  <c r="BF161" i="9"/>
  <c r="BF173" i="9"/>
  <c r="BF181" i="9"/>
  <c r="BF196" i="9"/>
  <c r="BF197" i="9"/>
  <c r="BF204" i="9"/>
  <c r="BF209" i="9"/>
  <c r="BF215" i="9"/>
  <c r="BF217" i="9"/>
  <c r="BF222" i="9"/>
  <c r="BF239" i="9"/>
  <c r="BF126" i="9"/>
  <c r="BF130" i="9"/>
  <c r="BF131" i="9"/>
  <c r="BF149" i="9"/>
  <c r="BF151" i="9"/>
  <c r="BF171" i="9"/>
  <c r="BF192" i="9"/>
  <c r="BF194" i="9"/>
  <c r="BF201" i="9"/>
  <c r="BF202" i="9"/>
  <c r="BF203" i="9"/>
  <c r="BF206" i="9"/>
  <c r="BF216" i="9"/>
  <c r="BF225" i="9"/>
  <c r="BF236" i="9"/>
  <c r="BF237" i="9"/>
  <c r="BF241" i="9"/>
  <c r="BF242" i="9"/>
  <c r="BF244" i="9"/>
  <c r="J123" i="8"/>
  <c r="BF136" i="8"/>
  <c r="BF143" i="8"/>
  <c r="BF146" i="8"/>
  <c r="BF160" i="8"/>
  <c r="BF168" i="8"/>
  <c r="BF169" i="8"/>
  <c r="BF170" i="8"/>
  <c r="BF178" i="8"/>
  <c r="BF180" i="8"/>
  <c r="BF181" i="8"/>
  <c r="BF199" i="8"/>
  <c r="BF217" i="8"/>
  <c r="BF228" i="8"/>
  <c r="BF237" i="8"/>
  <c r="BF243" i="8"/>
  <c r="BF248" i="8"/>
  <c r="F126" i="8"/>
  <c r="BF138" i="8"/>
  <c r="BF163" i="8"/>
  <c r="BF202" i="8"/>
  <c r="BF215" i="8"/>
  <c r="BF221" i="8"/>
  <c r="BF222" i="8"/>
  <c r="BF225" i="8"/>
  <c r="BF232" i="8"/>
  <c r="BF233" i="8"/>
  <c r="BF240" i="8"/>
  <c r="BF241" i="8"/>
  <c r="BF242" i="8"/>
  <c r="BF253" i="8"/>
  <c r="BF257" i="8"/>
  <c r="BF270" i="8"/>
  <c r="BF153" i="8"/>
  <c r="BF165" i="8"/>
  <c r="BF187" i="8"/>
  <c r="BF191" i="8"/>
  <c r="BF198" i="8"/>
  <c r="BF206" i="8"/>
  <c r="BF216" i="8"/>
  <c r="BF247" i="8"/>
  <c r="BF254" i="8"/>
  <c r="E85" i="8"/>
  <c r="BF144" i="8"/>
  <c r="BF148" i="8"/>
  <c r="BF151" i="8"/>
  <c r="BF166" i="8"/>
  <c r="BF171" i="8"/>
  <c r="BF175" i="8"/>
  <c r="BF176" i="8"/>
  <c r="BF192" i="8"/>
  <c r="BF193" i="8"/>
  <c r="BF195" i="8"/>
  <c r="BF196" i="8"/>
  <c r="BF201" i="8"/>
  <c r="BF209" i="8"/>
  <c r="BF211" i="8"/>
  <c r="BF226" i="8"/>
  <c r="BF227" i="8"/>
  <c r="BF230" i="8"/>
  <c r="BF231" i="8"/>
  <c r="BF255" i="8"/>
  <c r="BF267" i="8"/>
  <c r="BF271" i="8"/>
  <c r="BF139" i="8"/>
  <c r="BF174" i="8"/>
  <c r="BF212" i="8"/>
  <c r="BF214" i="8"/>
  <c r="BF223" i="8"/>
  <c r="BF229" i="8"/>
  <c r="BF256" i="8"/>
  <c r="BF272" i="8"/>
  <c r="BF273" i="8"/>
  <c r="BF275" i="8"/>
  <c r="BF150" i="8"/>
  <c r="BF156" i="8"/>
  <c r="BF182" i="8"/>
  <c r="BF186" i="8"/>
  <c r="BF188" i="8"/>
  <c r="BF197" i="8"/>
  <c r="BF213" i="8"/>
  <c r="BF218" i="8"/>
  <c r="BF219" i="8"/>
  <c r="BF224" i="8"/>
  <c r="BF239" i="8"/>
  <c r="BF244" i="8"/>
  <c r="BF245" i="8"/>
  <c r="BK123" i="7"/>
  <c r="J123" i="7"/>
  <c r="J98" i="7" s="1"/>
  <c r="BF137" i="8"/>
  <c r="BF158" i="8"/>
  <c r="BF162" i="8"/>
  <c r="BF164" i="8"/>
  <c r="BF194" i="8"/>
  <c r="BF204" i="8"/>
  <c r="BF207" i="8"/>
  <c r="BF210" i="8"/>
  <c r="BF220" i="8"/>
  <c r="BF234" i="8"/>
  <c r="BF235" i="8"/>
  <c r="BF238" i="8"/>
  <c r="BF246" i="8"/>
  <c r="BF258" i="8"/>
  <c r="BF259" i="8"/>
  <c r="BF262" i="8"/>
  <c r="BF269" i="8"/>
  <c r="BF132" i="8"/>
  <c r="BF133" i="8"/>
  <c r="BF140" i="8"/>
  <c r="BF154" i="8"/>
  <c r="BF167" i="8"/>
  <c r="BF172" i="8"/>
  <c r="BF173" i="8"/>
  <c r="BF184" i="8"/>
  <c r="BF189" i="8"/>
  <c r="BF190" i="8"/>
  <c r="BF203" i="8"/>
  <c r="BF205" i="8"/>
  <c r="BF208" i="8"/>
  <c r="BF249" i="8"/>
  <c r="BF250" i="8"/>
  <c r="BF251" i="8"/>
  <c r="BF252" i="8"/>
  <c r="BF260" i="8"/>
  <c r="BF264" i="8"/>
  <c r="BF268" i="8"/>
  <c r="J115" i="7"/>
  <c r="BF126" i="7"/>
  <c r="BF127" i="7"/>
  <c r="BF129" i="7"/>
  <c r="BF145" i="7"/>
  <c r="BF153" i="7"/>
  <c r="BF156" i="7"/>
  <c r="BF161" i="7"/>
  <c r="BF164" i="7"/>
  <c r="BF165" i="7"/>
  <c r="BF167" i="7"/>
  <c r="BF184" i="7"/>
  <c r="BF197" i="7"/>
  <c r="BF210" i="7"/>
  <c r="BF215" i="7"/>
  <c r="BF226" i="7"/>
  <c r="BF240" i="7"/>
  <c r="BF241" i="7"/>
  <c r="BF136" i="7"/>
  <c r="BF146" i="7"/>
  <c r="BF155" i="7"/>
  <c r="BF160" i="7"/>
  <c r="BF172" i="7"/>
  <c r="BF192" i="7"/>
  <c r="BF196" i="7"/>
  <c r="BF211" i="7"/>
  <c r="BF214" i="7"/>
  <c r="BF216" i="7"/>
  <c r="BF222" i="7"/>
  <c r="BK149" i="6"/>
  <c r="J149" i="6" s="1"/>
  <c r="J100" i="6" s="1"/>
  <c r="BF141" i="7"/>
  <c r="BF171" i="7"/>
  <c r="BF173" i="7"/>
  <c r="BF174" i="7"/>
  <c r="BF189" i="7"/>
  <c r="BF191" i="7"/>
  <c r="BF200" i="7"/>
  <c r="BF204" i="7"/>
  <c r="BF218" i="7"/>
  <c r="BF233" i="7"/>
  <c r="BF130" i="7"/>
  <c r="BF139" i="7"/>
  <c r="BF169" i="7"/>
  <c r="BF190" i="7"/>
  <c r="BF199" i="7"/>
  <c r="BF212" i="7"/>
  <c r="BF227" i="7"/>
  <c r="BF230" i="7"/>
  <c r="BF231" i="7"/>
  <c r="BF235" i="7"/>
  <c r="E85" i="7"/>
  <c r="BF125" i="7"/>
  <c r="BF131" i="7"/>
  <c r="BF135" i="7"/>
  <c r="BF140" i="7"/>
  <c r="BF142" i="7"/>
  <c r="BF144" i="7"/>
  <c r="BF151" i="7"/>
  <c r="BF162" i="7"/>
  <c r="BF176" i="7"/>
  <c r="BF187" i="7"/>
  <c r="BF205" i="7"/>
  <c r="BF207" i="7"/>
  <c r="BF213" i="7"/>
  <c r="BF219" i="7"/>
  <c r="BF229" i="7"/>
  <c r="BF239" i="7"/>
  <c r="BK128" i="6"/>
  <c r="J128" i="6" s="1"/>
  <c r="J97" i="6" s="1"/>
  <c r="F118" i="7"/>
  <c r="BF132" i="7"/>
  <c r="BF137" i="7"/>
  <c r="BF143" i="7"/>
  <c r="BF150" i="7"/>
  <c r="BF157" i="7"/>
  <c r="BF166" i="7"/>
  <c r="BF193" i="7"/>
  <c r="BF208" i="7"/>
  <c r="BF221" i="7"/>
  <c r="BF223" i="7"/>
  <c r="BF224" i="7"/>
  <c r="BF234" i="7"/>
  <c r="BF238" i="7"/>
  <c r="BF134" i="7"/>
  <c r="BF138" i="7"/>
  <c r="BF147" i="7"/>
  <c r="BF159" i="7"/>
  <c r="BF175" i="7"/>
  <c r="BF177" i="7"/>
  <c r="BF179" i="7"/>
  <c r="BF181" i="7"/>
  <c r="BF182" i="7"/>
  <c r="BF194" i="7"/>
  <c r="BF195" i="7"/>
  <c r="BF220" i="7"/>
  <c r="BF232" i="7"/>
  <c r="BF133" i="7"/>
  <c r="BF148" i="7"/>
  <c r="BF149" i="7"/>
  <c r="BF152" i="7"/>
  <c r="BF154" i="7"/>
  <c r="BF158" i="7"/>
  <c r="BF163" i="7"/>
  <c r="BF168" i="7"/>
  <c r="BF170" i="7"/>
  <c r="BF183" i="7"/>
  <c r="BF185" i="7"/>
  <c r="BF186" i="7"/>
  <c r="BF188" i="7"/>
  <c r="BF198" i="7"/>
  <c r="BF201" i="7"/>
  <c r="BF202" i="7"/>
  <c r="BF203" i="7"/>
  <c r="BF206" i="7"/>
  <c r="BF209" i="7"/>
  <c r="BF217" i="7"/>
  <c r="BF236" i="7"/>
  <c r="E85" i="6"/>
  <c r="J89" i="6"/>
  <c r="BF136" i="6"/>
  <c r="BF137" i="6"/>
  <c r="BF156" i="6"/>
  <c r="BF158" i="6"/>
  <c r="BF166" i="6"/>
  <c r="BF182" i="6"/>
  <c r="BF186" i="6"/>
  <c r="BF192" i="6"/>
  <c r="BF214" i="6"/>
  <c r="BF217" i="6"/>
  <c r="BF224" i="6"/>
  <c r="BF236" i="6"/>
  <c r="BF256" i="6"/>
  <c r="BF262" i="6"/>
  <c r="BF265" i="6"/>
  <c r="BF267" i="6"/>
  <c r="BF135" i="6"/>
  <c r="BF159" i="6"/>
  <c r="BF170" i="6"/>
  <c r="BF172" i="6"/>
  <c r="BF178" i="6"/>
  <c r="BF187" i="6"/>
  <c r="BF190" i="6"/>
  <c r="BF201" i="6"/>
  <c r="BF202" i="6"/>
  <c r="BF233" i="6"/>
  <c r="BF239" i="6"/>
  <c r="BF241" i="6"/>
  <c r="BF251" i="6"/>
  <c r="BF258" i="6"/>
  <c r="F92" i="6"/>
  <c r="BF142" i="6"/>
  <c r="BF164" i="6"/>
  <c r="BF174" i="6"/>
  <c r="BF191" i="6"/>
  <c r="BF204" i="6"/>
  <c r="BF229" i="6"/>
  <c r="BF237" i="6"/>
  <c r="BF245" i="6"/>
  <c r="BF248" i="6"/>
  <c r="BF253" i="6"/>
  <c r="BF260" i="6"/>
  <c r="BF261" i="6"/>
  <c r="BF138" i="6"/>
  <c r="BF163" i="6"/>
  <c r="BF167" i="6"/>
  <c r="BF189" i="6"/>
  <c r="BF195" i="6"/>
  <c r="BF206" i="6"/>
  <c r="BF208" i="6"/>
  <c r="BF212" i="6"/>
  <c r="BF216" i="6"/>
  <c r="BF230" i="6"/>
  <c r="BF231" i="6"/>
  <c r="BF238" i="6"/>
  <c r="BF242" i="6"/>
  <c r="BF246" i="6"/>
  <c r="BF131" i="6"/>
  <c r="BF139" i="6"/>
  <c r="BF140" i="6"/>
  <c r="BF141" i="6"/>
  <c r="BF146" i="6"/>
  <c r="BF147" i="6"/>
  <c r="BF197" i="6"/>
  <c r="BF198" i="6"/>
  <c r="BF200" i="6"/>
  <c r="BF205" i="6"/>
  <c r="BF219" i="6"/>
  <c r="BF222" i="6"/>
  <c r="BF223" i="6"/>
  <c r="BF228" i="6"/>
  <c r="BF232" i="6"/>
  <c r="BF247" i="6"/>
  <c r="BF250" i="6"/>
  <c r="BF254" i="6"/>
  <c r="BF259" i="6"/>
  <c r="BF130" i="6"/>
  <c r="BF148" i="6"/>
  <c r="BF151" i="6"/>
  <c r="BF152" i="6"/>
  <c r="BF154" i="6"/>
  <c r="BF175" i="6"/>
  <c r="BF181" i="6"/>
  <c r="BF193" i="6"/>
  <c r="BF199" i="6"/>
  <c r="BF207" i="6"/>
  <c r="BF210" i="6"/>
  <c r="BF235" i="6"/>
  <c r="BF252" i="6"/>
  <c r="BF255" i="6"/>
  <c r="BF257" i="6"/>
  <c r="BF168" i="6"/>
  <c r="BF179" i="6"/>
  <c r="BF180" i="6"/>
  <c r="BF183" i="6"/>
  <c r="BF184" i="6"/>
  <c r="BF203" i="6"/>
  <c r="BF209" i="6"/>
  <c r="BF215" i="6"/>
  <c r="BF220" i="6"/>
  <c r="BF221" i="6"/>
  <c r="BF225" i="6"/>
  <c r="BF244" i="6"/>
  <c r="BF249" i="6"/>
  <c r="BF133" i="6"/>
  <c r="BF134" i="6"/>
  <c r="BF144" i="6"/>
  <c r="BF145" i="6"/>
  <c r="BF161" i="6"/>
  <c r="BF165" i="6"/>
  <c r="BF169" i="6"/>
  <c r="BF171" i="6"/>
  <c r="BF173" i="6"/>
  <c r="BF176" i="6"/>
  <c r="BF177" i="6"/>
  <c r="BF185" i="6"/>
  <c r="BF196" i="6"/>
  <c r="BF211" i="6"/>
  <c r="BF213" i="6"/>
  <c r="BF218" i="6"/>
  <c r="BF227" i="6"/>
  <c r="BF240" i="6"/>
  <c r="BF139" i="5"/>
  <c r="BF140" i="5"/>
  <c r="E85" i="5"/>
  <c r="BF150" i="5"/>
  <c r="BF156" i="5"/>
  <c r="BF161" i="5"/>
  <c r="BF167" i="5"/>
  <c r="BF169" i="5"/>
  <c r="BF183" i="5"/>
  <c r="BF190" i="5"/>
  <c r="BF197" i="5"/>
  <c r="BF211" i="5"/>
  <c r="BF217" i="5"/>
  <c r="BF184" i="5"/>
  <c r="BF186" i="5"/>
  <c r="BF192" i="5"/>
  <c r="BF213" i="5"/>
  <c r="BF214" i="5"/>
  <c r="F92" i="5"/>
  <c r="BF137" i="5"/>
  <c r="BF142" i="5"/>
  <c r="BF165" i="5"/>
  <c r="BF171" i="5"/>
  <c r="BF172" i="5"/>
  <c r="BF181" i="5"/>
  <c r="BF187" i="5"/>
  <c r="BF188" i="5"/>
  <c r="BF191" i="5"/>
  <c r="BF195" i="5"/>
  <c r="BF196" i="5"/>
  <c r="BF199" i="5"/>
  <c r="BF200" i="5"/>
  <c r="BF204" i="5"/>
  <c r="BF216" i="5"/>
  <c r="BF218" i="5"/>
  <c r="J128" i="4"/>
  <c r="J100" i="4"/>
  <c r="BF149" i="5"/>
  <c r="BF152" i="5"/>
  <c r="BF159" i="5"/>
  <c r="BF163" i="5"/>
  <c r="BF164" i="5"/>
  <c r="BF173" i="5"/>
  <c r="BF174" i="5"/>
  <c r="BF176" i="5"/>
  <c r="BF179" i="5"/>
  <c r="BF205" i="5"/>
  <c r="BF206" i="5"/>
  <c r="BF209" i="5"/>
  <c r="BF136" i="5"/>
  <c r="BF145" i="5"/>
  <c r="BF146" i="5"/>
  <c r="BF147" i="5"/>
  <c r="BF166" i="5"/>
  <c r="BF198" i="5"/>
  <c r="BF202" i="5"/>
  <c r="BF203" i="5"/>
  <c r="BF207" i="5"/>
  <c r="J127" i="5"/>
  <c r="BF143" i="5"/>
  <c r="BF154" i="5"/>
  <c r="BF155" i="5"/>
  <c r="BF158" i="5"/>
  <c r="BF162" i="5"/>
  <c r="BF138" i="5"/>
  <c r="BF148" i="5"/>
  <c r="BF153" i="5"/>
  <c r="BF160" i="5"/>
  <c r="BF168" i="5"/>
  <c r="BF170" i="5"/>
  <c r="BF180" i="5"/>
  <c r="BF194" i="5"/>
  <c r="BF208" i="5"/>
  <c r="J89" i="4"/>
  <c r="BF139" i="4"/>
  <c r="BF145" i="4"/>
  <c r="BF138" i="4"/>
  <c r="BF147" i="4"/>
  <c r="BF151" i="4"/>
  <c r="E114" i="4"/>
  <c r="BF129" i="4"/>
  <c r="BF135" i="4"/>
  <c r="BF140" i="4"/>
  <c r="BF152" i="4"/>
  <c r="BF130" i="4"/>
  <c r="BF148" i="4"/>
  <c r="BF133" i="4"/>
  <c r="BF134" i="4"/>
  <c r="BF142" i="4"/>
  <c r="BF144" i="4"/>
  <c r="BF155" i="4"/>
  <c r="F121" i="4"/>
  <c r="BF149" i="4"/>
  <c r="BF131" i="4"/>
  <c r="BF132" i="4"/>
  <c r="BF143" i="4"/>
  <c r="BF150" i="4"/>
  <c r="BF136" i="4"/>
  <c r="BF146" i="4"/>
  <c r="J89" i="3"/>
  <c r="BF127" i="3"/>
  <c r="BF131" i="3"/>
  <c r="BF140" i="3"/>
  <c r="BF146" i="3"/>
  <c r="BF149" i="3"/>
  <c r="E85" i="3"/>
  <c r="F92" i="3"/>
  <c r="BF135" i="3"/>
  <c r="BF139" i="3"/>
  <c r="BF143" i="3"/>
  <c r="BF129" i="3"/>
  <c r="BF138" i="3"/>
  <c r="BF150" i="3"/>
  <c r="BK158" i="2"/>
  <c r="J158" i="2"/>
  <c r="J103" i="2" s="1"/>
  <c r="BF152" i="3"/>
  <c r="BF144" i="3"/>
  <c r="BF145" i="3"/>
  <c r="BF128" i="3"/>
  <c r="BF130" i="3"/>
  <c r="BF132" i="3"/>
  <c r="BF151" i="3"/>
  <c r="BF147" i="3"/>
  <c r="BF148" i="3"/>
  <c r="BF154" i="3"/>
  <c r="BF125" i="3"/>
  <c r="BF126" i="3"/>
  <c r="BF133" i="3"/>
  <c r="BF142" i="3"/>
  <c r="BF153" i="3"/>
  <c r="BF147" i="2"/>
  <c r="E85" i="2"/>
  <c r="F121" i="2"/>
  <c r="BF127" i="2"/>
  <c r="BF134" i="2"/>
  <c r="BF139" i="2"/>
  <c r="BF140" i="2"/>
  <c r="BF151" i="2"/>
  <c r="BF163" i="2"/>
  <c r="J118" i="2"/>
  <c r="BF142" i="2"/>
  <c r="BF155" i="2"/>
  <c r="BF164" i="2"/>
  <c r="BF130" i="2"/>
  <c r="BF143" i="2"/>
  <c r="BF146" i="2"/>
  <c r="BF157" i="2"/>
  <c r="BF128" i="2"/>
  <c r="BF129" i="2"/>
  <c r="BF135" i="2"/>
  <c r="BF148" i="2"/>
  <c r="BF149" i="2"/>
  <c r="BF150" i="2"/>
  <c r="BF162" i="2"/>
  <c r="BF137" i="2"/>
  <c r="BF141" i="2"/>
  <c r="BF145" i="2"/>
  <c r="BF152" i="2"/>
  <c r="BF160" i="2"/>
  <c r="BF131" i="2"/>
  <c r="BF132" i="2"/>
  <c r="BF138" i="2"/>
  <c r="BF153" i="2"/>
  <c r="BF154" i="2"/>
  <c r="BF161" i="2"/>
  <c r="F37" i="2"/>
  <c r="BD95" i="1" s="1"/>
  <c r="J33" i="4"/>
  <c r="AV97" i="1"/>
  <c r="F35" i="6"/>
  <c r="BB99" i="1" s="1"/>
  <c r="F33" i="8"/>
  <c r="AZ101" i="1"/>
  <c r="F36" i="9"/>
  <c r="BC102" i="1" s="1"/>
  <c r="F33" i="2"/>
  <c r="AZ95" i="1"/>
  <c r="J33" i="5"/>
  <c r="AV98" i="1" s="1"/>
  <c r="J33" i="6"/>
  <c r="AV99" i="1"/>
  <c r="F35" i="7"/>
  <c r="BB100" i="1" s="1"/>
  <c r="J33" i="9"/>
  <c r="AV102" i="1"/>
  <c r="F33" i="3"/>
  <c r="AZ96" i="1" s="1"/>
  <c r="F35" i="4"/>
  <c r="BB97" i="1"/>
  <c r="F36" i="5"/>
  <c r="BC98" i="1" s="1"/>
  <c r="F37" i="7"/>
  <c r="BD100" i="1"/>
  <c r="F33" i="9"/>
  <c r="AZ102" i="1" s="1"/>
  <c r="F36" i="2"/>
  <c r="BC95" i="1"/>
  <c r="F37" i="4"/>
  <c r="BD97" i="1" s="1"/>
  <c r="F36" i="6"/>
  <c r="BC99" i="1"/>
  <c r="J33" i="8"/>
  <c r="AV101" i="1" s="1"/>
  <c r="F35" i="2"/>
  <c r="BB95" i="1"/>
  <c r="F33" i="4"/>
  <c r="AZ97" i="1" s="1"/>
  <c r="F33" i="5"/>
  <c r="AZ98" i="1"/>
  <c r="F37" i="6"/>
  <c r="BD99" i="1" s="1"/>
  <c r="F35" i="8"/>
  <c r="BB101" i="1"/>
  <c r="F35" i="9"/>
  <c r="BB102" i="1" s="1"/>
  <c r="F36" i="3"/>
  <c r="BC96" i="1"/>
  <c r="F37" i="3"/>
  <c r="BD96" i="1" s="1"/>
  <c r="F35" i="5"/>
  <c r="BB98" i="1"/>
  <c r="J33" i="7"/>
  <c r="AV100" i="1" s="1"/>
  <c r="F36" i="8"/>
  <c r="BC101" i="1"/>
  <c r="J33" i="3"/>
  <c r="AV96" i="1" s="1"/>
  <c r="F35" i="3"/>
  <c r="BB96" i="1"/>
  <c r="F37" i="5"/>
  <c r="BD98" i="1" s="1"/>
  <c r="F33" i="7"/>
  <c r="AZ100" i="1"/>
  <c r="F37" i="8"/>
  <c r="BD101" i="1" s="1"/>
  <c r="J33" i="2"/>
  <c r="AV95" i="1"/>
  <c r="F36" i="4"/>
  <c r="BC97" i="1" s="1"/>
  <c r="F33" i="6"/>
  <c r="AZ99" i="1"/>
  <c r="F36" i="7"/>
  <c r="BC100" i="1" s="1"/>
  <c r="F37" i="9"/>
  <c r="BD102" i="1"/>
  <c r="BK123" i="3" l="1"/>
  <c r="J123" i="3" s="1"/>
  <c r="J97" i="3" s="1"/>
  <c r="BK130" i="8"/>
  <c r="J130" i="8" s="1"/>
  <c r="J97" i="8" s="1"/>
  <c r="BK127" i="4"/>
  <c r="J127" i="4" s="1"/>
  <c r="J99" i="4" s="1"/>
  <c r="P122" i="9"/>
  <c r="AU102" i="1" s="1"/>
  <c r="R141" i="8"/>
  <c r="R129" i="8"/>
  <c r="T122" i="3"/>
  <c r="P177" i="5"/>
  <c r="R122" i="3"/>
  <c r="BK141" i="8"/>
  <c r="BK129" i="8" s="1"/>
  <c r="J129" i="8" s="1"/>
  <c r="J96" i="8" s="1"/>
  <c r="J141" i="8"/>
  <c r="J100" i="8" s="1"/>
  <c r="BK134" i="5"/>
  <c r="T141" i="8"/>
  <c r="T129" i="8"/>
  <c r="T122" i="9"/>
  <c r="T128" i="6"/>
  <c r="T127" i="6"/>
  <c r="T177" i="5"/>
  <c r="T133" i="5" s="1"/>
  <c r="T149" i="6"/>
  <c r="P127" i="4"/>
  <c r="P124" i="4"/>
  <c r="AU97" i="1" s="1"/>
  <c r="R177" i="5"/>
  <c r="R122" i="9"/>
  <c r="R134" i="5"/>
  <c r="R133" i="5" s="1"/>
  <c r="BK177" i="5"/>
  <c r="J177" i="5"/>
  <c r="J104" i="5"/>
  <c r="P129" i="8"/>
  <c r="AU101" i="1"/>
  <c r="P134" i="5"/>
  <c r="P133" i="5"/>
  <c r="AU98" i="1" s="1"/>
  <c r="P123" i="7"/>
  <c r="P121" i="7"/>
  <c r="AU100" i="1"/>
  <c r="T125" i="2"/>
  <c r="T124" i="2"/>
  <c r="P127" i="6"/>
  <c r="AU99" i="1"/>
  <c r="R149" i="6"/>
  <c r="R127" i="6"/>
  <c r="BK136" i="3"/>
  <c r="BK122" i="3" s="1"/>
  <c r="J122" i="3" s="1"/>
  <c r="J96" i="3" s="1"/>
  <c r="J136" i="3"/>
  <c r="J100" i="3" s="1"/>
  <c r="BK263" i="6"/>
  <c r="J263" i="6"/>
  <c r="J105" i="6"/>
  <c r="BK125" i="2"/>
  <c r="J125" i="2"/>
  <c r="J97" i="2"/>
  <c r="BK122" i="9"/>
  <c r="J122" i="9" s="1"/>
  <c r="J30" i="9" s="1"/>
  <c r="AG102" i="1" s="1"/>
  <c r="AN102" i="1" s="1"/>
  <c r="BK153" i="4"/>
  <c r="J153" i="4"/>
  <c r="J103" i="4"/>
  <c r="BK121" i="7"/>
  <c r="J121" i="7" s="1"/>
  <c r="J96" i="7" s="1"/>
  <c r="BK127" i="6"/>
  <c r="J127" i="6"/>
  <c r="J96" i="6" s="1"/>
  <c r="BK124" i="2"/>
  <c r="J124" i="2"/>
  <c r="J96" i="2"/>
  <c r="J34" i="4"/>
  <c r="AW97" i="1" s="1"/>
  <c r="AT97" i="1" s="1"/>
  <c r="F34" i="8"/>
  <c r="BA101" i="1"/>
  <c r="BD94" i="1"/>
  <c r="W33" i="1"/>
  <c r="J34" i="2"/>
  <c r="AW95" i="1"/>
  <c r="AT95" i="1"/>
  <c r="F34" i="6"/>
  <c r="BA99" i="1" s="1"/>
  <c r="F34" i="3"/>
  <c r="BA96" i="1"/>
  <c r="J34" i="6"/>
  <c r="AW99" i="1" s="1"/>
  <c r="AT99" i="1" s="1"/>
  <c r="J34" i="3"/>
  <c r="AW96" i="1"/>
  <c r="AT96" i="1" s="1"/>
  <c r="J34" i="5"/>
  <c r="AW98" i="1"/>
  <c r="AT98" i="1"/>
  <c r="J34" i="8"/>
  <c r="AW101" i="1"/>
  <c r="AT101" i="1"/>
  <c r="F34" i="2"/>
  <c r="BA95" i="1" s="1"/>
  <c r="F34" i="7"/>
  <c r="BA100" i="1"/>
  <c r="BC94" i="1"/>
  <c r="W32" i="1" s="1"/>
  <c r="F34" i="9"/>
  <c r="BA102" i="1"/>
  <c r="F34" i="4"/>
  <c r="BA97" i="1" s="1"/>
  <c r="F34" i="5"/>
  <c r="BA98" i="1"/>
  <c r="AZ94" i="1"/>
  <c r="W29" i="1" s="1"/>
  <c r="J34" i="9"/>
  <c r="AW102" i="1"/>
  <c r="AT102" i="1"/>
  <c r="J34" i="7"/>
  <c r="AW100" i="1" s="1"/>
  <c r="AT100" i="1" s="1"/>
  <c r="BB94" i="1"/>
  <c r="W31" i="1"/>
  <c r="BK133" i="5" l="1"/>
  <c r="J133" i="5"/>
  <c r="J96" i="9"/>
  <c r="BK124" i="4"/>
  <c r="J124" i="4" s="1"/>
  <c r="J96" i="4" s="1"/>
  <c r="J134" i="5"/>
  <c r="J97" i="5"/>
  <c r="J39" i="9"/>
  <c r="J30" i="5"/>
  <c r="AG98" i="1"/>
  <c r="J30" i="3"/>
  <c r="AG96" i="1" s="1"/>
  <c r="AN96" i="1" s="1"/>
  <c r="AX94" i="1"/>
  <c r="AU94" i="1"/>
  <c r="J30" i="6"/>
  <c r="AG99" i="1" s="1"/>
  <c r="AN99" i="1" s="1"/>
  <c r="AV94" i="1"/>
  <c r="AK29" i="1" s="1"/>
  <c r="J30" i="2"/>
  <c r="AG95" i="1"/>
  <c r="J30" i="7"/>
  <c r="AG100" i="1" s="1"/>
  <c r="AN100" i="1" s="1"/>
  <c r="AY94" i="1"/>
  <c r="J30" i="8"/>
  <c r="AG101" i="1" s="1"/>
  <c r="AN101" i="1" s="1"/>
  <c r="BA94" i="1"/>
  <c r="W30" i="1" s="1"/>
  <c r="J39" i="5" l="1"/>
  <c r="J96" i="5"/>
  <c r="J39" i="8"/>
  <c r="J39" i="7"/>
  <c r="J39" i="6"/>
  <c r="J39" i="3"/>
  <c r="J39" i="2"/>
  <c r="AN95" i="1"/>
  <c r="AN98" i="1"/>
  <c r="J30" i="4"/>
  <c r="AG97" i="1"/>
  <c r="AN97" i="1"/>
  <c r="AW94" i="1"/>
  <c r="AK30" i="1" s="1"/>
  <c r="J39" i="4" l="1"/>
  <c r="AG94" i="1"/>
  <c r="AN94" i="1" s="1"/>
  <c r="AK26" i="1"/>
  <c r="AT94" i="1"/>
  <c r="AK35" i="1" l="1"/>
</calcChain>
</file>

<file path=xl/sharedStrings.xml><?xml version="1.0" encoding="utf-8"?>
<sst xmlns="http://schemas.openxmlformats.org/spreadsheetml/2006/main" count="10455" uniqueCount="2100">
  <si>
    <t>Export Komplet</t>
  </si>
  <si>
    <t/>
  </si>
  <si>
    <t>2.0</t>
  </si>
  <si>
    <t>False</t>
  </si>
  <si>
    <t>{9a37dc16-82ae-4f05-8bc3-a01760250546}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</si>
  <si>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</si>
  <si>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</si>
  <si>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</si>
  <si>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</si>
  <si>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</si>
  <si>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</si>
  <si>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</si>
  <si>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KULTURNYDOMBORSA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</si>
  <si>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</si>
  <si>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</si>
  <si>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kultúrneho domu Borša</t>
  </si>
  <si>
    <t>JKSO:</t>
  </si>
  <si>
    <t>KS:</t>
  </si>
  <si>
    <t>Miesto:</t>
  </si>
  <si>
    <t>Borša</t>
  </si>
  <si>
    <t>Dátum:</t>
  </si>
  <si>
    <t>Objednávateľ:</t>
  </si>
  <si>
    <t>IČO:</t>
  </si>
  <si>
    <t>obec Borša</t>
  </si>
  <si>
    <t>IČ DPH:</t>
  </si>
  <si>
    <t>Zhotoviteľ:</t>
  </si>
  <si>
    <t>Vyplň údaj</t>
  </si>
  <si>
    <t>Projektant:</t>
  </si>
  <si>
    <t>OON Design s.r.o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</si>
  <si>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</si>
  <si>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</si>
  <si>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</si>
  <si>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</si>
  <si>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</si>
  <si>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</si>
  <si>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</si>
  <si>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</si>
  <si>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</si>
  <si>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</si>
  <si>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</si>
  <si>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</si>
  <si>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</si>
  <si>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</si>
  <si>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</si>
  <si>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</si>
  <si>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</si>
  <si>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</si>
  <si>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</si>
  <si>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</si>
  <si>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</si>
  <si>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</si>
  <si>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</si>
  <si>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</si>
  <si>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</si>
  <si>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</si>
  <si>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</si>
  <si>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</si>
  <si>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</si>
  <si>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</si>
  <si>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</si>
  <si>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</si>
  <si>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</si>
  <si>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</si>
  <si>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</si>
  <si>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</si>
  <si>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</si>
  <si>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</si>
  <si>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</si>
  <si>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</si>
  <si>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</si>
  <si>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</si>
  <si>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</si>
  <si>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</si>
  <si>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</si>
  <si>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</si>
  <si>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</si>
  <si>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</si>
  <si>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</si>
  <si>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</si>
  <si>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Zateplenie obvodového plášťa</t>
  </si>
  <si>
    <t>STA</t>
  </si>
  <si>
    <t>1</t>
  </si>
  <si>
    <t>{40644c43-d38e-42f4-9edc-506cabbfb009}</t>
  </si>
  <si>
    <t>01a</t>
  </si>
  <si>
    <t>Výmena výplňových konštrukcií</t>
  </si>
  <si>
    <t>{182c62aa-469d-4af7-ac58-e540e62fcbc6}</t>
  </si>
  <si>
    <t>01c</t>
  </si>
  <si>
    <t>Zateplenie strešnej konštrukcie</t>
  </si>
  <si>
    <t>{c4f39ac3-e532-4e98-95f6-db0884850afc}</t>
  </si>
  <si>
    <t>01e</t>
  </si>
  <si>
    <t>Ostatné</t>
  </si>
  <si>
    <t>{c0f6a4a9-da95-4045-8419-aca12c3fba06}</t>
  </si>
  <si>
    <t>02</t>
  </si>
  <si>
    <t>ZTI</t>
  </si>
  <si>
    <t>{cee5dbb0-b3d1-4f36-b678-05859ba3e2f9}</t>
  </si>
  <si>
    <t>03</t>
  </si>
  <si>
    <t>VZT</t>
  </si>
  <si>
    <t>{ec991502-e50f-472b-88ad-9e612814088b}</t>
  </si>
  <si>
    <t>04</t>
  </si>
  <si>
    <t>ÚK</t>
  </si>
  <si>
    <t>{22241114-cc10-4ff5-91f6-93fb47cafd15}</t>
  </si>
  <si>
    <t>05</t>
  </si>
  <si>
    <t>ELI</t>
  </si>
  <si>
    <t>{5b800a9c-efa4-4537-8603-72d7a76ac640}</t>
  </si>
  <si>
    <t>KRYCÍ LIST ROZPOČTU</t>
  </si>
  <si>
    <t>Objekt:</t>
  </si>
  <si>
    <t>01 - Zateplenie obvodového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</si>
  <si>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</si>
  <si>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</si>
  <si>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</si>
  <si>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</si>
  <si>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</si>
  <si>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</si>
  <si>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</si>
  <si>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</si>
  <si>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</si>
  <si>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</si>
  <si>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</si>
  <si>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</si>
  <si>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</si>
  <si>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</si>
  <si>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</si>
  <si>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</si>
  <si>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</si>
  <si>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</si>
  <si>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</si>
  <si>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</si>
  <si>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</si>
  <si>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</si>
  <si>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</si>
  <si>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</si>
  <si>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</si>
  <si>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</si>
  <si>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</si>
  <si>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</si>
  <si>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</si>
  <si>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</si>
  <si>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132211101.S</t>
  </si>
  <si>
    <t>Hĺbenie rýh šírky do 600 mm v  hornine tr.3 súdržných - ručným náradím</t>
  </si>
  <si>
    <t>m3</t>
  </si>
  <si>
    <t>4</t>
  </si>
  <si>
    <t>2</t>
  </si>
  <si>
    <t>-1876281604</t>
  </si>
  <si>
    <t>132211119.S</t>
  </si>
  <si>
    <t>Príplatok za lepivosť pri hĺbení rýh š do 600 mm ručným náradím v hornine tr. 3</t>
  </si>
  <si>
    <t>739032805</t>
  </si>
  <si>
    <t>3</t>
  </si>
  <si>
    <t>162201101.S</t>
  </si>
  <si>
    <t>Vodorovné premiestnenie výkopku z horniny 1-4 do 20m</t>
  </si>
  <si>
    <t>-1197009557</t>
  </si>
  <si>
    <t>166101101.S</t>
  </si>
  <si>
    <t>Prehodenie neuľahnutého výkopku z horniny 1 až 4</t>
  </si>
  <si>
    <t>896970844</t>
  </si>
  <si>
    <t>5</t>
  </si>
  <si>
    <t>171201201.S</t>
  </si>
  <si>
    <t>Uloženie sypaniny na skládky do 100 m3</t>
  </si>
  <si>
    <t>377680724</t>
  </si>
  <si>
    <t>6</t>
  </si>
  <si>
    <t>174101001.S</t>
  </si>
  <si>
    <t>Zásyp sypaninou so zhutnením jám, šachiet, rýh, zárezov alebo okolo objektov do 100 m3</t>
  </si>
  <si>
    <t>-1779632829</t>
  </si>
  <si>
    <t>Vodorovné konštrukcie</t>
  </si>
  <si>
    <t>7</t>
  </si>
  <si>
    <t>430321312.S</t>
  </si>
  <si>
    <t>Úprava schodiskových stupňov - exteriér</t>
  </si>
  <si>
    <t>kpl</t>
  </si>
  <si>
    <t>1558832517</t>
  </si>
  <si>
    <t>8</t>
  </si>
  <si>
    <t>4303213121.S</t>
  </si>
  <si>
    <t>Úprava schodiskových stupňov - interiér</t>
  </si>
  <si>
    <t>2103922706</t>
  </si>
  <si>
    <t>Úpravy povrchov, podlahy, osadenie</t>
  </si>
  <si>
    <t>9</t>
  </si>
  <si>
    <t>612465116</t>
  </si>
  <si>
    <t>Príprava vnútorného podkladu stien BAUMIT, Univerzálny základ (Baumit UniPrimer)</t>
  </si>
  <si>
    <t>m2</t>
  </si>
  <si>
    <t>16</t>
  </si>
  <si>
    <t>133245618</t>
  </si>
  <si>
    <t>10</t>
  </si>
  <si>
    <t>622466116</t>
  </si>
  <si>
    <t>Príprava vonkajšieho podkladu stien StoPutzgrund</t>
  </si>
  <si>
    <t>1059039248</t>
  </si>
  <si>
    <t>11</t>
  </si>
  <si>
    <t>622468054</t>
  </si>
  <si>
    <t>Vonkajšia omietka stien tenkovrstvová STO, Stolit, škrabaná, K 3 so zapusteným konštrukčným prvkom škáry Verolith</t>
  </si>
  <si>
    <t>763777659</t>
  </si>
  <si>
    <t>12</t>
  </si>
  <si>
    <t>622468055</t>
  </si>
  <si>
    <t>Vonkajšia omietka stien tenkovrstvová STO, Stolit, škrabaná, K 6 so zapusteným konštrukčným prvkom škáry Verolith</t>
  </si>
  <si>
    <t>-56152250</t>
  </si>
  <si>
    <t>13</t>
  </si>
  <si>
    <t>625258072</t>
  </si>
  <si>
    <t>Kontaktný zatepľovací systém ostenia hr. 30 mm StoTherm Classic 1 - lamely z MW</t>
  </si>
  <si>
    <t>1682367659</t>
  </si>
  <si>
    <t>14</t>
  </si>
  <si>
    <t>625258160</t>
  </si>
  <si>
    <t>Kontaktný zatepľovací systém pre sokel hr. 150 mm StoTherm Vario 1 (Sto-Sockelplatte CZ), samozápustné skrutkovacie kotvy</t>
  </si>
  <si>
    <t>1977421899</t>
  </si>
  <si>
    <t>15</t>
  </si>
  <si>
    <t>625258339</t>
  </si>
  <si>
    <t>Kontaktný zatepľovací systém hr. 150 mm StoTherm Mineral 6 / CZ - lamely z MW, skrutkovacie kotvy</t>
  </si>
  <si>
    <t>-647830681</t>
  </si>
  <si>
    <t>Ostatné konštrukcie a práce-búranie</t>
  </si>
  <si>
    <t>938902071.S</t>
  </si>
  <si>
    <t>Očistenie povrchu betónových konštrukcií tlakovou vodou</t>
  </si>
  <si>
    <t>679164499</t>
  </si>
  <si>
    <t>17</t>
  </si>
  <si>
    <t>941941031.S</t>
  </si>
  <si>
    <t>Montáž lešenia ľahkého pracovného radového s podlahami šírky od 0,80 do 1,00 m, výšky do 10 m</t>
  </si>
  <si>
    <t>-1209227504</t>
  </si>
  <si>
    <t>18</t>
  </si>
  <si>
    <t>941941191.S</t>
  </si>
  <si>
    <t>Príplatok za prvý a každý ďalší i začatý mesiac použitia lešenia ľahkého pracovného radového s podlahami šírky od 0,80 do 1,00 m, výšky do 10 m</t>
  </si>
  <si>
    <t>-266177667</t>
  </si>
  <si>
    <t>19</t>
  </si>
  <si>
    <t>941941831.S</t>
  </si>
  <si>
    <t>Demontáž lešenia ľahkého pracovného radového s podlahami šírky nad 0,80 do 1,00 m, výšky do 10 m</t>
  </si>
  <si>
    <t>217600662</t>
  </si>
  <si>
    <t>978015291.S</t>
  </si>
  <si>
    <t>Otlčenie omietok vonkajších priečelí jednoduchých, s vyškriabaním škár, očistením muriva, v rozsahu do 100 %,  -0,05900t</t>
  </si>
  <si>
    <t>1118220667</t>
  </si>
  <si>
    <t>21</t>
  </si>
  <si>
    <t>978059631.S</t>
  </si>
  <si>
    <t>Odsekanie a odobratie obkladov stien z obkladačiek vonkajších vrátane podkladovej omietky nad 2 m2,  -0,08900t</t>
  </si>
  <si>
    <t>-577393843</t>
  </si>
  <si>
    <t>22</t>
  </si>
  <si>
    <t>979011111.S</t>
  </si>
  <si>
    <t>Zvislá doprava sutiny a vybúraných hmôt za prvé podlažie nad alebo pod základným podlažím</t>
  </si>
  <si>
    <t>t</t>
  </si>
  <si>
    <t>1788061250</t>
  </si>
  <si>
    <t>23</t>
  </si>
  <si>
    <t>979081111.S</t>
  </si>
  <si>
    <t>Odvoz sutiny a vybúraných hmôt na skládku do 1 km</t>
  </si>
  <si>
    <t>1051842444</t>
  </si>
  <si>
    <t>24</t>
  </si>
  <si>
    <t>979081121.S</t>
  </si>
  <si>
    <t>Odvoz sutiny a vybúraných hmôt na skládku za každý ďalší 1 km</t>
  </si>
  <si>
    <t>-557651336</t>
  </si>
  <si>
    <t>25</t>
  </si>
  <si>
    <t>979082111.S</t>
  </si>
  <si>
    <t>Vnútrostavenisková doprava sutiny a vybúraných hmôt do 10 m</t>
  </si>
  <si>
    <t>419607668</t>
  </si>
  <si>
    <t>26</t>
  </si>
  <si>
    <t>979089012.S</t>
  </si>
  <si>
    <t>Poplatok za skladovanie odpadov</t>
  </si>
  <si>
    <t>-770189178</t>
  </si>
  <si>
    <t>99</t>
  </si>
  <si>
    <t>Presun hmôt HSV</t>
  </si>
  <si>
    <t>27</t>
  </si>
  <si>
    <t>999281111.S</t>
  </si>
  <si>
    <t>Presun hmôt pre opravy a údržbu objektov vrátane vonkajších plášťov výšky do 25 m</t>
  </si>
  <si>
    <t>1350043305</t>
  </si>
  <si>
    <t>PSV</t>
  </si>
  <si>
    <t>Práce a dodávky PSV</t>
  </si>
  <si>
    <t>711</t>
  </si>
  <si>
    <t>Izolácie proti vode a vlhkosti</t>
  </si>
  <si>
    <t>28</t>
  </si>
  <si>
    <t>711142101.S</t>
  </si>
  <si>
    <t>Izolácia proti zemnej vlhkosti s protiradonovou odolnosťou nopovou HDPE fóliou hrúbky 0,5 mm, výška nopu 8 mm šírka 2 m zvislá</t>
  </si>
  <si>
    <t>-1982068154</t>
  </si>
  <si>
    <t>29</t>
  </si>
  <si>
    <t>711210200.S</t>
  </si>
  <si>
    <t>Zhotovenie dvojnásobnej izol. stierky balkónov a terás na ploche vodorovnej</t>
  </si>
  <si>
    <t>499835979</t>
  </si>
  <si>
    <t>30</t>
  </si>
  <si>
    <t>M</t>
  </si>
  <si>
    <t>245650000400.S</t>
  </si>
  <si>
    <t>Stierka hydroizolačná na báze cementu</t>
  </si>
  <si>
    <t>kg</t>
  </si>
  <si>
    <t>32</t>
  </si>
  <si>
    <t>1383912435</t>
  </si>
  <si>
    <t>31</t>
  </si>
  <si>
    <t>247710007700.S</t>
  </si>
  <si>
    <t>Pás tesniaci š. 120 mm, na utesnenie rohových a spojovacích škár pri aplikácii hydroizolácií</t>
  </si>
  <si>
    <t>m</t>
  </si>
  <si>
    <t>1339293904</t>
  </si>
  <si>
    <t>998711101.S</t>
  </si>
  <si>
    <t>Presun hmôt pre izoláciu proti vode v objektoch výšky do 6 m</t>
  </si>
  <si>
    <t>-1309723568</t>
  </si>
  <si>
    <t>01a - Výmena výplňových konštrukcií</t>
  </si>
  <si>
    <t xml:space="preserve">    764 - Konštrukcie klampiarske</t>
  </si>
  <si>
    <t xml:space="preserve">    766 - Konštrukcie stolárske</t>
  </si>
  <si>
    <t>953995113</t>
  </si>
  <si>
    <t>BAUMIT Rohová lišta z PVC</t>
  </si>
  <si>
    <t>-406993635</t>
  </si>
  <si>
    <t>953995115</t>
  </si>
  <si>
    <t>BAUMIT Nadokenná lišta s odkvapovým nosom (PVC)</t>
  </si>
  <si>
    <t>961004073</t>
  </si>
  <si>
    <t>968061115.S</t>
  </si>
  <si>
    <t>Demontáž okien, 1 bm obvodu - 0,008t</t>
  </si>
  <si>
    <t>1686467248</t>
  </si>
  <si>
    <t>968061116.S</t>
  </si>
  <si>
    <t>Demontáž dverí na 1 bm obvodu - 0,012t</t>
  </si>
  <si>
    <t>-75326704</t>
  </si>
  <si>
    <t>764</t>
  </si>
  <si>
    <t>Konštrukcie klampiarske</t>
  </si>
  <si>
    <t>764410850.S</t>
  </si>
  <si>
    <t>Demontáž oplechovania parapetov rš od 100 do 330 mm,  -0,00135t</t>
  </si>
  <si>
    <t>-1323860568</t>
  </si>
  <si>
    <t>764711116</t>
  </si>
  <si>
    <t>Oplechovanie parapetov z plechu LINDAB r.š. 300 mm</t>
  </si>
  <si>
    <t>-985749545</t>
  </si>
  <si>
    <t>998764101.S</t>
  </si>
  <si>
    <t>Presun hmôt pre konštrukcie klampiarske v objektoch výšky do 6 m</t>
  </si>
  <si>
    <t>283430867</t>
  </si>
  <si>
    <t>766</t>
  </si>
  <si>
    <t>Konštrukcie stolárske</t>
  </si>
  <si>
    <t>766621401.S</t>
  </si>
  <si>
    <t>Montáž okien plastových s hydroizolačnými expanznými ISO páskami (expanzná)</t>
  </si>
  <si>
    <t>-1781900925</t>
  </si>
  <si>
    <t>283550011300.S</t>
  </si>
  <si>
    <t>Komprimovaná parotesná PUR expanzná páska 5-30x74 mm, pre okenné a fasádne konštrukcie</t>
  </si>
  <si>
    <t>-73192321</t>
  </si>
  <si>
    <t>611410000100.S</t>
  </si>
  <si>
    <t>Plastové okná</t>
  </si>
  <si>
    <t>183048879</t>
  </si>
  <si>
    <t>766642115.S</t>
  </si>
  <si>
    <t>Montáž dverí posuvných jednokrídlových, posun na stene</t>
  </si>
  <si>
    <t>ks</t>
  </si>
  <si>
    <t>390240029</t>
  </si>
  <si>
    <t>611610000400.S</t>
  </si>
  <si>
    <t>Dvere vnútorné jednokrídlové, šírka 600-1000 mm</t>
  </si>
  <si>
    <t>-1172922091</t>
  </si>
  <si>
    <t>611610006300.S</t>
  </si>
  <si>
    <t>Montážny materiál pre dvere, okná</t>
  </si>
  <si>
    <t>eur</t>
  </si>
  <si>
    <t>-499401915</t>
  </si>
  <si>
    <t>766661422.S</t>
  </si>
  <si>
    <t xml:space="preserve">Montáž dverí  vchodových </t>
  </si>
  <si>
    <t>-313579073</t>
  </si>
  <si>
    <t>611720000900.S</t>
  </si>
  <si>
    <t>Exteriérové plastové dvere vxš 2650x2640 mm</t>
  </si>
  <si>
    <t>-2069334427</t>
  </si>
  <si>
    <t>611720000200.S</t>
  </si>
  <si>
    <t>Exteriérové plastové dvere vxš 3670x1250 mm</t>
  </si>
  <si>
    <t>1865417328</t>
  </si>
  <si>
    <t>611720000201.S</t>
  </si>
  <si>
    <t>Exteriérové plastové dvere vxš 2945x900 mm</t>
  </si>
  <si>
    <t>-1625078623</t>
  </si>
  <si>
    <t>611720000202.S</t>
  </si>
  <si>
    <t>Exteriérové plastové dvere vxš 2020x1000 mm</t>
  </si>
  <si>
    <t>-1465796938</t>
  </si>
  <si>
    <t>611720000203.S</t>
  </si>
  <si>
    <t>Exteriérové oceľové dvere vxš 1870x1000 mm</t>
  </si>
  <si>
    <t>1174730595</t>
  </si>
  <si>
    <t>998766101.S</t>
  </si>
  <si>
    <t>Presun hmot pre konštrukcie stolárske v objektoch výšky do 6 m</t>
  </si>
  <si>
    <t>-1952182701</t>
  </si>
  <si>
    <t>01c - Zateplenie strešnej konštrukcie</t>
  </si>
  <si>
    <t xml:space="preserve">    712 - Izolácie striech, povlakové krytiny</t>
  </si>
  <si>
    <t xml:space="preserve">    713 - Izolácie tepelné</t>
  </si>
  <si>
    <t>M - Práce a dodávky M</t>
  </si>
  <si>
    <t xml:space="preserve">    21-M - Elektromontáže</t>
  </si>
  <si>
    <t>712</t>
  </si>
  <si>
    <t>Izolácie striech, povlakové krytiny</t>
  </si>
  <si>
    <t>712290010.S</t>
  </si>
  <si>
    <t>Zhotovenie parozábrany</t>
  </si>
  <si>
    <t>2058700074</t>
  </si>
  <si>
    <t>283230007300.S</t>
  </si>
  <si>
    <t>Parozábrana hr. 0,15 mm, š. 2 m, materiál na báze PO - modifikovaný PE</t>
  </si>
  <si>
    <t>-899383545</t>
  </si>
  <si>
    <t>712311101.S</t>
  </si>
  <si>
    <t>Zhotovenie povlakovej krytiny striech plochých do 10° za studena náterom penetračným</t>
  </si>
  <si>
    <t>222376479</t>
  </si>
  <si>
    <t>111630002800.S</t>
  </si>
  <si>
    <t>Penetračný náter na živičnej báze s obsahom rozpoušťadiel</t>
  </si>
  <si>
    <t>l</t>
  </si>
  <si>
    <t>1958682231</t>
  </si>
  <si>
    <t>712991030.S</t>
  </si>
  <si>
    <t>Montáž podkladnej konštrukcie z OSB dosiek na atike šírky 311 - 410 mm pod klampiarske konštrukcie</t>
  </si>
  <si>
    <t>-22650120</t>
  </si>
  <si>
    <t>311690001000.S</t>
  </si>
  <si>
    <t>Rozperný nit 6x30 mm do betónu, hliníkový</t>
  </si>
  <si>
    <t>-1464435528</t>
  </si>
  <si>
    <t>607260000300.S</t>
  </si>
  <si>
    <t>Doska OSB nebrúsená hr. 18 mm</t>
  </si>
  <si>
    <t>-1944243176</t>
  </si>
  <si>
    <t>998712101.S</t>
  </si>
  <si>
    <t>Presun hmôt pre izoláciu povlakovej krytiny v objektoch výšky do 6 m</t>
  </si>
  <si>
    <t>2061729001</t>
  </si>
  <si>
    <t>713</t>
  </si>
  <si>
    <t>Izolácie tepelné</t>
  </si>
  <si>
    <t>713161530.S</t>
  </si>
  <si>
    <t>Montáž tepelnej izolácie striech hr. nad 10 cm</t>
  </si>
  <si>
    <t>-1345780409</t>
  </si>
  <si>
    <t>631640001500.S</t>
  </si>
  <si>
    <t>Pás zo sklenej vlny hr. 300 mm, pre šikmé strechy, podkrovia, stropy a ľahké podlahy</t>
  </si>
  <si>
    <t>-883938639</t>
  </si>
  <si>
    <t>998713101.S</t>
  </si>
  <si>
    <t>Presun hmôt pre izolácie tepelné v objektoch výšky do 6 m</t>
  </si>
  <si>
    <t>-1228286312</t>
  </si>
  <si>
    <t>764171860</t>
  </si>
  <si>
    <t>Krytina plechová, sklon strechy do 30°</t>
  </si>
  <si>
    <t>1294199856</t>
  </si>
  <si>
    <t>764311822.S</t>
  </si>
  <si>
    <t>Demontáž krytiny plechovej, so sklonom do 30st.,  -0,00732t</t>
  </si>
  <si>
    <t>2037121798</t>
  </si>
  <si>
    <t>764334850.S</t>
  </si>
  <si>
    <t>Demontáž oplechovania atík na plochých strechách vrátane krycieho plechu nadmúroviek rš 500 mm,  -0,00320t</t>
  </si>
  <si>
    <t>1453475232</t>
  </si>
  <si>
    <t>764352810.S</t>
  </si>
  <si>
    <t>Demontáž žľabov pododkvapových polkruhových so sklonom do 30st. rš 330 mm,  -0,00330t</t>
  </si>
  <si>
    <t>-1817547150</t>
  </si>
  <si>
    <t>764359810.S</t>
  </si>
  <si>
    <t>Demontáž kotlíka kónického, so sklonom žľabu do 45st.,  -0,00110t</t>
  </si>
  <si>
    <t>1296615989</t>
  </si>
  <si>
    <t>764430450.S</t>
  </si>
  <si>
    <t>Oplechovanie muriva a atík z pozinkovaného farbeného PZf plechu, vrátane rohov r.š. 610 mm</t>
  </si>
  <si>
    <t>1916692468</t>
  </si>
  <si>
    <t>764451802.S</t>
  </si>
  <si>
    <t>Demontáž odpadových rúr 100 mm,  -0,00338t</t>
  </si>
  <si>
    <t>-1509939188</t>
  </si>
  <si>
    <t>764751112.S</t>
  </si>
  <si>
    <t>Zvodová rúra kruhová pozink farebný vrátane príslušenstva, priemer 100 mm</t>
  </si>
  <si>
    <t>1962480817</t>
  </si>
  <si>
    <t>764761122</t>
  </si>
  <si>
    <t>Žľab pododkvapový polkruhový R 150 mm, vrátane čela, hákov, rohov, kútov</t>
  </si>
  <si>
    <t>-433421991</t>
  </si>
  <si>
    <t>764761232</t>
  </si>
  <si>
    <t>Žľabový kotlík k polkruhovým žľabom D 150 mm Lindab Rainline Elite</t>
  </si>
  <si>
    <t>-1828847633</t>
  </si>
  <si>
    <t>Práce a dodávky M</t>
  </si>
  <si>
    <t>21-M</t>
  </si>
  <si>
    <t>Elektromontáže</t>
  </si>
  <si>
    <t>2100</t>
  </si>
  <si>
    <t>Demontáž bleskozvodu</t>
  </si>
  <si>
    <t>64</t>
  </si>
  <si>
    <t>1635004846</t>
  </si>
  <si>
    <t>01e - Ostatné</t>
  </si>
  <si>
    <t xml:space="preserve">    3 - Zvislé a kompletné konštrukcie</t>
  </si>
  <si>
    <t xml:space="preserve">    5 - Komunikácie</t>
  </si>
  <si>
    <t xml:space="preserve">    714 - Akustické a protiotrasové opatrenie</t>
  </si>
  <si>
    <t xml:space="preserve">    725 - Zdravotechnika - zariaďovacie predmety</t>
  </si>
  <si>
    <t xml:space="preserve">    763 - Konštrukcie - drevostavby</t>
  </si>
  <si>
    <t xml:space="preserve">    767 - Konštrukcie doplnkové kovové</t>
  </si>
  <si>
    <t xml:space="preserve">    776 - Podlahy povlakové</t>
  </si>
  <si>
    <t xml:space="preserve">    777 - Podlahy syntetické</t>
  </si>
  <si>
    <t xml:space="preserve">    781 - Obklady</t>
  </si>
  <si>
    <t>Zvislé a kompletné konštrukcie</t>
  </si>
  <si>
    <t>311272511</t>
  </si>
  <si>
    <t>Murivo nosné (m3) z tvárnic YTONG Univerzal hr. 250 mm P3-450 PD, na MVC a maltu YTONG (250x249x599)</t>
  </si>
  <si>
    <t>1529719196</t>
  </si>
  <si>
    <t>311272512</t>
  </si>
  <si>
    <t>Murivo nosné (m3) z tvárnic YTONG Univerzal hr. 300 mm P3-450 PDK, na MVC a maltu YTONG (300x249x599)</t>
  </si>
  <si>
    <t>-1457332584</t>
  </si>
  <si>
    <t>342272102</t>
  </si>
  <si>
    <t>Priečky z tvárnic YTONG hr. 100 mm P2-500 hladkých, na MVC a maltu YTONG (100x249x599)</t>
  </si>
  <si>
    <t>-956127423</t>
  </si>
  <si>
    <t>342272104</t>
  </si>
  <si>
    <t>Priečky z tvárnic YTONG hr. 150 mm P2-500 hladkých, na MVC a maltu YTONG (150x249x599)</t>
  </si>
  <si>
    <t>461393082</t>
  </si>
  <si>
    <t>342272105</t>
  </si>
  <si>
    <t>Priečky z tvárnic YTONG hr. 200 mm P2-500 hladkých, na MVC a maltu YTONG (200x249x599)</t>
  </si>
  <si>
    <t>1656495531</t>
  </si>
  <si>
    <t>Komunikácie</t>
  </si>
  <si>
    <t>564861111.S</t>
  </si>
  <si>
    <t>Podklad zo štrkodrviny s rozprestretím a zhutnením, po zhutnení hr. 200 mm</t>
  </si>
  <si>
    <t>1450351</t>
  </si>
  <si>
    <t>575191111.S</t>
  </si>
  <si>
    <t xml:space="preserve">Ozbobné kamenivo - odkapový chodník </t>
  </si>
  <si>
    <t>-1587097522</t>
  </si>
  <si>
    <t>596811310.S</t>
  </si>
  <si>
    <t>Kladenie betónovej dlažby s vyplnením škár do lôžka z kameniva, veľ. do 0,09 m2 plochy do 50 m2</t>
  </si>
  <si>
    <t>2006804842</t>
  </si>
  <si>
    <t>592460002700.S</t>
  </si>
  <si>
    <t>Dlažba betónová, rozmer 140x140x60 mm, farebná</t>
  </si>
  <si>
    <t>679275004</t>
  </si>
  <si>
    <t>596911141.S</t>
  </si>
  <si>
    <t>Kladenie betónovej zámkovej dlažby komunikácií pre peších hr. 60 mm pre peších do 50 m2 so zriadením lôžka z kameniva hr. 30 mm</t>
  </si>
  <si>
    <t>-2067396687</t>
  </si>
  <si>
    <t>592460007600.S</t>
  </si>
  <si>
    <t xml:space="preserve">Dlažba betónová </t>
  </si>
  <si>
    <t>550219187</t>
  </si>
  <si>
    <t>611461116</t>
  </si>
  <si>
    <t>Príprava vnútorného podkladu stropov BAUMIT, Univerzálny základ (Baumit UniPrimer)</t>
  </si>
  <si>
    <t>-474186443</t>
  </si>
  <si>
    <t>611461219</t>
  </si>
  <si>
    <t>Vnútorná omietka stropov štuková BAUMIT, ručné miešanie a nanášanie, KlimaPerla, hr. 3 mm</t>
  </si>
  <si>
    <t>-797351232</t>
  </si>
  <si>
    <t>612465219</t>
  </si>
  <si>
    <t>Vnútorná omietka stien štuková BAUMIT, ručné miešanie a nanášanie, KlimaPerla, hr. 3 mm</t>
  </si>
  <si>
    <t>1413773281</t>
  </si>
  <si>
    <t>632452242.S</t>
  </si>
  <si>
    <t>Spádový poter</t>
  </si>
  <si>
    <t>1171985570</t>
  </si>
  <si>
    <t>916531111.S</t>
  </si>
  <si>
    <t>Osadenie záhonového alebo parkového obrubníka betón., do lôžka z bet. pros. tr. C 12/15 bez bočnej opory</t>
  </si>
  <si>
    <t>199018377</t>
  </si>
  <si>
    <t>592170001500.S</t>
  </si>
  <si>
    <t>Obrubník parkový, lxšxv 1000x50x200 mm</t>
  </si>
  <si>
    <t>1890650099</t>
  </si>
  <si>
    <t>938902313.S</t>
  </si>
  <si>
    <t>Čistenie betónového podkladu vysokotlakovým vodným lúčom do hrúbky 5 mm - podláh</t>
  </si>
  <si>
    <t>-691317659</t>
  </si>
  <si>
    <t>962022391.S</t>
  </si>
  <si>
    <t>Búranie muriva alebo vybúranie otvorov plochy nad 4 m2 nadzákladového kamenného príp. zmieš. na akúkoľvek maltu,  -2,38500t</t>
  </si>
  <si>
    <t>-1797936324</t>
  </si>
  <si>
    <t>962032631.S</t>
  </si>
  <si>
    <t>Búranie komínov. muriva z tehál na akúkoľvek maltu,  -1,63300t</t>
  </si>
  <si>
    <t>-141750716</t>
  </si>
  <si>
    <t>965022121.S</t>
  </si>
  <si>
    <t>Búranie kamenných podláh alebo dlažieb z lomového kameňa alebo kociek,  -0,43200t</t>
  </si>
  <si>
    <t>1439142013</t>
  </si>
  <si>
    <t>965044121.S</t>
  </si>
  <si>
    <t>Vybúranie vrstiev terasy</t>
  </si>
  <si>
    <t>-148271952</t>
  </si>
  <si>
    <t>965081712.S</t>
  </si>
  <si>
    <t>Búranie dlažieb, bez podklad. lôžka z xylolit., alebo keramických dlaždíc hr. do 10 mm,  -0,02000t</t>
  </si>
  <si>
    <t>-475249986</t>
  </si>
  <si>
    <t>976061111.S</t>
  </si>
  <si>
    <t>Vybúranie zábradlí a madiel,  -0,01600t</t>
  </si>
  <si>
    <t>2097767200</t>
  </si>
  <si>
    <t>978011191.S</t>
  </si>
  <si>
    <t>Otlčenie omietok stropov vnútorných vápenných alebo vápennocementových v rozsahu do 100 %,  -0,05000t</t>
  </si>
  <si>
    <t>-740359647</t>
  </si>
  <si>
    <t>978013191.S</t>
  </si>
  <si>
    <t>Otlčenie omietok stien vnútorných vápenných alebo vápennocementových v rozsahu do 100 %,  -0,04600t</t>
  </si>
  <si>
    <t>-887906754</t>
  </si>
  <si>
    <t>978059531.S</t>
  </si>
  <si>
    <t>Odsekanie a odobratie obkladov stien z obkladačiek vnútorných vrátane podkladovej omietky nad 2 m2,  -0,06800t</t>
  </si>
  <si>
    <t>-2016848064</t>
  </si>
  <si>
    <t>33</t>
  </si>
  <si>
    <t>34</t>
  </si>
  <si>
    <t>35</t>
  </si>
  <si>
    <t>36</t>
  </si>
  <si>
    <t>37</t>
  </si>
  <si>
    <t>711131102.S</t>
  </si>
  <si>
    <t>Zhotovenie geotextílie alebo tkaniny na plochu vodorovnú</t>
  </si>
  <si>
    <t>-780445453</t>
  </si>
  <si>
    <t>38</t>
  </si>
  <si>
    <t>693110004500.S</t>
  </si>
  <si>
    <t>Geotextília polypropylénová netkaná 300 g/m2</t>
  </si>
  <si>
    <t>1954746117</t>
  </si>
  <si>
    <t>39</t>
  </si>
  <si>
    <t>2096181157</t>
  </si>
  <si>
    <t>40</t>
  </si>
  <si>
    <t>713000013.S</t>
  </si>
  <si>
    <t>Odstránenie tepelnej izolácie stropov kladenej voľne z heraklitu -0,00462t</t>
  </si>
  <si>
    <t>-2077765744</t>
  </si>
  <si>
    <t>41</t>
  </si>
  <si>
    <t>714</t>
  </si>
  <si>
    <t>Akustické a protiotrasové opatrenie</t>
  </si>
  <si>
    <t>42</t>
  </si>
  <si>
    <t>714111101.S</t>
  </si>
  <si>
    <t>Montáž akustických obkladov z drevených panelov s lištovanými škárami</t>
  </si>
  <si>
    <t>1567894588</t>
  </si>
  <si>
    <t>43</t>
  </si>
  <si>
    <t>607150000100.S</t>
  </si>
  <si>
    <t>Doska drevovláknitá mäkká DHF, difúzna, hrxlxš 15x2500x675 mm</t>
  </si>
  <si>
    <t>-507059286</t>
  </si>
  <si>
    <t>44</t>
  </si>
  <si>
    <t>998714101.S</t>
  </si>
  <si>
    <t>Presun hmôt pre izolácie akustické a protiotrasové opatrenia v objektoch výšky (hĺbky) do 6 m</t>
  </si>
  <si>
    <t>-1056965940</t>
  </si>
  <si>
    <t>725</t>
  </si>
  <si>
    <t>Zdravotechnika - zariaďovacie predmety</t>
  </si>
  <si>
    <t>45</t>
  </si>
  <si>
    <t>725110811.S</t>
  </si>
  <si>
    <t>Demontáž záchoda splachovacieho s nádržou alebo s tlakovým splachovačom,  -0,01933t</t>
  </si>
  <si>
    <t>súb.</t>
  </si>
  <si>
    <t>-538444087</t>
  </si>
  <si>
    <t>46</t>
  </si>
  <si>
    <t>725122813.S</t>
  </si>
  <si>
    <t>Demontáž pisoára s nádržkou a 1 záchodom,  -0,01720t</t>
  </si>
  <si>
    <t>305396164</t>
  </si>
  <si>
    <t>47</t>
  </si>
  <si>
    <t>725210821.S</t>
  </si>
  <si>
    <t>Demontáž umývadiel alebo umývadielok bez výtokovej armatúry,  -0,01946t</t>
  </si>
  <si>
    <t>-1730025973</t>
  </si>
  <si>
    <t>763</t>
  </si>
  <si>
    <t>Konštrukcie - drevostavby</t>
  </si>
  <si>
    <t>48</t>
  </si>
  <si>
    <t>7637562121.S</t>
  </si>
  <si>
    <t>Demontáž priestoru pre orchester</t>
  </si>
  <si>
    <t>-1147430895</t>
  </si>
  <si>
    <t>49</t>
  </si>
  <si>
    <t>766662112.S</t>
  </si>
  <si>
    <t>Montáž dverového krídla otočného jednokrídlového poldrážkového, do existujúcej zárubne, vrátane kovania</t>
  </si>
  <si>
    <t>1874996950</t>
  </si>
  <si>
    <t>50</t>
  </si>
  <si>
    <t>549150000600.S</t>
  </si>
  <si>
    <t>Kľučka dverová a rozeta 2x, nehrdzavejúca oceľ, povrch nerez brúsený</t>
  </si>
  <si>
    <t>147078226</t>
  </si>
  <si>
    <t>51</t>
  </si>
  <si>
    <t>2066500418</t>
  </si>
  <si>
    <t>52</t>
  </si>
  <si>
    <t>766662132.S</t>
  </si>
  <si>
    <t>Montáž dverového krídla otočného dvojkrídlového poldrážkového, do existujúcej zárubne, vrátane kovania</t>
  </si>
  <si>
    <t>828178037</t>
  </si>
  <si>
    <t>53</t>
  </si>
  <si>
    <t>641884510</t>
  </si>
  <si>
    <t>54</t>
  </si>
  <si>
    <t>-43114114</t>
  </si>
  <si>
    <t>767</t>
  </si>
  <si>
    <t>Konštrukcie doplnkové kovové</t>
  </si>
  <si>
    <t>55</t>
  </si>
  <si>
    <t>767163015.S</t>
  </si>
  <si>
    <t>Montáž zábradlia hliníkového, výplň bezpečnostné sklo</t>
  </si>
  <si>
    <t>1678569716</t>
  </si>
  <si>
    <t>56</t>
  </si>
  <si>
    <t>553520002400.S</t>
  </si>
  <si>
    <t>Zábradlie - orientačná cena</t>
  </si>
  <si>
    <t>-1015474569</t>
  </si>
  <si>
    <t>57</t>
  </si>
  <si>
    <t>767211112.S</t>
  </si>
  <si>
    <t>Montáž schodov rovných</t>
  </si>
  <si>
    <t>225993432</t>
  </si>
  <si>
    <t>58</t>
  </si>
  <si>
    <t>612330000100.S</t>
  </si>
  <si>
    <t>Dodávka schodiska podľa ponuky - orientačná cena</t>
  </si>
  <si>
    <t>-1767761228</t>
  </si>
  <si>
    <t>59</t>
  </si>
  <si>
    <t>7672128011.S</t>
  </si>
  <si>
    <t>Demontáž oceľových schodov</t>
  </si>
  <si>
    <t>981288245</t>
  </si>
  <si>
    <t>60</t>
  </si>
  <si>
    <t>767330308.S</t>
  </si>
  <si>
    <t>Montáž oblej alebo polchej striešky od steny nad vchodové dvere</t>
  </si>
  <si>
    <t>-2067927938</t>
  </si>
  <si>
    <t>61</t>
  </si>
  <si>
    <t>553580018800.S</t>
  </si>
  <si>
    <t>Strieška rovná podľa špecifikácie - orientačná cena</t>
  </si>
  <si>
    <t>-1498356672</t>
  </si>
  <si>
    <t>62</t>
  </si>
  <si>
    <t>767330822.S</t>
  </si>
  <si>
    <t>Demontáž terasovej markízy vysúvacej alebo kazetovej uchytenej na stenu  -0,04375t</t>
  </si>
  <si>
    <t>1382793800</t>
  </si>
  <si>
    <t>776</t>
  </si>
  <si>
    <t>Podlahy povlakové</t>
  </si>
  <si>
    <t>63</t>
  </si>
  <si>
    <t>776511820.S</t>
  </si>
  <si>
    <t>Odstránenie povlakových podláh z nášľapnej plochy lepených s podložkou,  -0,00100t</t>
  </si>
  <si>
    <t>1444890653</t>
  </si>
  <si>
    <t>777</t>
  </si>
  <si>
    <t>Podlahy syntetické</t>
  </si>
  <si>
    <t>777110010.S</t>
  </si>
  <si>
    <t>Dekoratívna protišmyková epoxidová podlaha hr. 3 mm, penetrácia, 1x stierka s kremičitým pieskom, uzatvárací náter</t>
  </si>
  <si>
    <t>10325314</t>
  </si>
  <si>
    <t>65</t>
  </si>
  <si>
    <t>998777101.S</t>
  </si>
  <si>
    <t>Presun hmôt pre podlahy syntetické v objektoch výšky do 6 m</t>
  </si>
  <si>
    <t>-502693219</t>
  </si>
  <si>
    <t>781</t>
  </si>
  <si>
    <t>Obklady</t>
  </si>
  <si>
    <t>66</t>
  </si>
  <si>
    <t>781445066.S</t>
  </si>
  <si>
    <t>Montáž obkladov vnútor. stien z obkladačiek kladených do tmelu</t>
  </si>
  <si>
    <t>-1525580664</t>
  </si>
  <si>
    <t>67</t>
  </si>
  <si>
    <t>597640000500.S</t>
  </si>
  <si>
    <t>Obkladačky keramické</t>
  </si>
  <si>
    <t>-2016242521</t>
  </si>
  <si>
    <t>68</t>
  </si>
  <si>
    <t>998781101.S</t>
  </si>
  <si>
    <t>Presun hmôt pre obklady keramické v objektoch výšky do 6 m</t>
  </si>
  <si>
    <t>1079491276</t>
  </si>
  <si>
    <t>02 - ZTI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</si>
  <si>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</si>
  <si>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</si>
  <si>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</si>
  <si>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 xml:space="preserve">    23-M - Montáže potrubia</t>
  </si>
  <si>
    <t>HZS - Hodinové zúčtovacie sadzby</t>
  </si>
  <si>
    <t>Rúrové vedenie</t>
  </si>
  <si>
    <t>891213111.S</t>
  </si>
  <si>
    <t>Montáž armatúry na potrubí</t>
  </si>
  <si>
    <t>934270222</t>
  </si>
  <si>
    <t>422210005300</t>
  </si>
  <si>
    <t>Šúpatko Hawle DN 40 č.2630</t>
  </si>
  <si>
    <t>1382305301</t>
  </si>
  <si>
    <t>P</t>
  </si>
  <si>
    <t>Poznámka k položke:_x000D_
Mäkotesniaci klinový posúvač s hladkým a voľným prietokovým kanálom</t>
  </si>
  <si>
    <t>422810001200</t>
  </si>
  <si>
    <t>Uzáver Hawle s vypúšťaním DN 40</t>
  </si>
  <si>
    <t>-1674792483</t>
  </si>
  <si>
    <t>551110016800.S</t>
  </si>
  <si>
    <t>Spätný ventil kontrolovateľný DN 40</t>
  </si>
  <si>
    <t>1971138286</t>
  </si>
  <si>
    <t>551140001400.S</t>
  </si>
  <si>
    <t>Guľový kohút 40 PP-R pákový s výpusťou vpravo, systém pre rozvod pitnej, teplej vody a stlačeného vzduchu</t>
  </si>
  <si>
    <t>-2098814416</t>
  </si>
  <si>
    <t>891312020.S</t>
  </si>
  <si>
    <t>Montáž elektrofúzneho sedla</t>
  </si>
  <si>
    <t>1653677398</t>
  </si>
  <si>
    <t>286530202600</t>
  </si>
  <si>
    <t>Elektrotvarovka, elektrofúzne prípojkové navŕtavacie sedlo PE100 SDR11 PFA/PN16 Elofit EPRES DN 80/40, spodná časť z PE so zemným uzáverom GAWAPLAST</t>
  </si>
  <si>
    <t>28013219</t>
  </si>
  <si>
    <t>894810006</t>
  </si>
  <si>
    <t>Montáž PP revíznej kanalizačnej šachty TEGRA, priemeru 600 mm do výšky šachty 2 m s plastovým poklopom</t>
  </si>
  <si>
    <t>334796614</t>
  </si>
  <si>
    <t>286610037300</t>
  </si>
  <si>
    <t>Šachtové dno zberné DN 160-X, ku kanalizačnej revíznej šachte TEGRA 600, PP, WAVIN</t>
  </si>
  <si>
    <t>-184821412</t>
  </si>
  <si>
    <t>286610045400.S</t>
  </si>
  <si>
    <t>Vlnovcová šachtová rúra kanalizačná 1000 mm, dĺžka 3,6 m, PP</t>
  </si>
  <si>
    <t>411595487</t>
  </si>
  <si>
    <t>286620001100</t>
  </si>
  <si>
    <t>Plastový poklop A15 TEGRA 600 na šachtové rúry, WAVIN</t>
  </si>
  <si>
    <t>482524241</t>
  </si>
  <si>
    <t>286710035900</t>
  </si>
  <si>
    <t>Gumové tesnenie šachtovej rúry 600 ku kanalizačnej revíznej šachte TEGRA 600, WAVIN</t>
  </si>
  <si>
    <t>91258822</t>
  </si>
  <si>
    <t>-1765134337</t>
  </si>
  <si>
    <t>1427730009</t>
  </si>
  <si>
    <t>2105222820</t>
  </si>
  <si>
    <t>2032788973</t>
  </si>
  <si>
    <t>979089612.S</t>
  </si>
  <si>
    <t>Poplatok za skladovanie - iné odpady zo stavieb a demolácií (17 09), ostatné</t>
  </si>
  <si>
    <t>1985031789</t>
  </si>
  <si>
    <t>713482121.S</t>
  </si>
  <si>
    <t>Montáž trubíc z PE, hr.15-20 mm,vnút.priemer do 38 mm</t>
  </si>
  <si>
    <t>628259685</t>
  </si>
  <si>
    <t>283310004700</t>
  </si>
  <si>
    <t>Izolačná PE trubica TUBOLIT DG 22x20 mm (d potrubia x hr. izolácie), nadrezaná, AZ FLEX</t>
  </si>
  <si>
    <t>-943132306</t>
  </si>
  <si>
    <t>Poznámka k položke:_x000D_
Tepelná izolácia z polyetylénu (PEF) vhodná na izolovanie rozvodov teplej vody a vykurovania.  Súčiniteľ' tepelnej vodivosti  λ40°C=0.040W/m.K. Reakcia na oheň E.</t>
  </si>
  <si>
    <t>283310004800</t>
  </si>
  <si>
    <t>Izolačná PE trubica TUBOLIT DG 28x20 mm (d potrubia x hr. izolácie), nadrezaná, AZ FLEX</t>
  </si>
  <si>
    <t>-1890630352</t>
  </si>
  <si>
    <t>283310004900</t>
  </si>
  <si>
    <t>Izolačná PE trubica TUBOLIT DG 35x20 mm (d potrubia x hr. izolácie), nadrezaná, AZ FLEX</t>
  </si>
  <si>
    <t>70899864</t>
  </si>
  <si>
    <t>713482122.S</t>
  </si>
  <si>
    <t>Montáž trubíc z PE, hr.15-20 mm,vnút.priemer 39-70 mm</t>
  </si>
  <si>
    <t>720178999</t>
  </si>
  <si>
    <t>283310005000</t>
  </si>
  <si>
    <t>Izolačná PE trubica TUBOLIT DG 42x20 mm (d potrubia x hr. izolácie), nadrezaná, AZ FLEX</t>
  </si>
  <si>
    <t>-1187260012</t>
  </si>
  <si>
    <t>1756585596</t>
  </si>
  <si>
    <t>721</t>
  </si>
  <si>
    <t>Zdravotechnika - vnútorná kanalizácia</t>
  </si>
  <si>
    <t>72117</t>
  </si>
  <si>
    <t>Tvarovky Wavin Sitech+ (odbočky, redukcie, kolená...), objímky, závesy, spojovací materiál, čiastiace kusy</t>
  </si>
  <si>
    <t>-695223943</t>
  </si>
  <si>
    <t>721171112.S</t>
  </si>
  <si>
    <t>Potrubie z PVC - U odpadové ležaté hrdlové D 160 mm</t>
  </si>
  <si>
    <t>-96663403</t>
  </si>
  <si>
    <t>3080047</t>
  </si>
  <si>
    <t>Solidwall 160 x 1000 mm</t>
  </si>
  <si>
    <t>1155896588</t>
  </si>
  <si>
    <t>721171520.S</t>
  </si>
  <si>
    <t>Potrubie kanalizačné ležaté závesné z odhlučnených rúr PE Dxt 75x3 mm</t>
  </si>
  <si>
    <t>-2062205718</t>
  </si>
  <si>
    <t>HP210440W</t>
  </si>
  <si>
    <t>SiTech+ PP Rúra 75 x 2,3 x 1000</t>
  </si>
  <si>
    <t>-1784398850</t>
  </si>
  <si>
    <t>721171521.S</t>
  </si>
  <si>
    <t>Potrubie kanalizačné ležaté závesné z odhlučnených rúr PE Dxt 110x6 mm</t>
  </si>
  <si>
    <t>1282112563</t>
  </si>
  <si>
    <t>HP210640W</t>
  </si>
  <si>
    <t>SiTech+ PP Rúra 110 x 3,4 x 1000</t>
  </si>
  <si>
    <t>-809081439</t>
  </si>
  <si>
    <t>721171540.S</t>
  </si>
  <si>
    <t>Potrubie odpadné prípojné z odhlučnených rúr PE Dxt 56x3,2 mm</t>
  </si>
  <si>
    <t>257485448</t>
  </si>
  <si>
    <t>HP210340W</t>
  </si>
  <si>
    <t>SiTech+ PP Rúra 50 x 1,8 x 1000</t>
  </si>
  <si>
    <t>331474017</t>
  </si>
  <si>
    <t>721171803.S</t>
  </si>
  <si>
    <t>Demontáž potrubia kanalizačného</t>
  </si>
  <si>
    <t>738204401</t>
  </si>
  <si>
    <t>7211721</t>
  </si>
  <si>
    <t>Tvarovky Wavin Solidwall- tvarovky (odbočky, kolená, redukcie...)</t>
  </si>
  <si>
    <t>1771732314</t>
  </si>
  <si>
    <t>721172324.S</t>
  </si>
  <si>
    <t>Montáž redukcie potrubia DN 40</t>
  </si>
  <si>
    <t>-1793817402</t>
  </si>
  <si>
    <t>286540006200</t>
  </si>
  <si>
    <t>Redukcia krátka HT DN 40/32, PP systém pre beztlakový rozvod vnútorného odpadu, PIPELIFE</t>
  </si>
  <si>
    <t>1430372436</t>
  </si>
  <si>
    <t>721172342.S</t>
  </si>
  <si>
    <t>Montáž prechodu plastového potrubia na liatinu DN 50</t>
  </si>
  <si>
    <t>1047272898</t>
  </si>
  <si>
    <t>286540018400.S</t>
  </si>
  <si>
    <t>Prechod HDPE 50x4,6/mosadz DN 40</t>
  </si>
  <si>
    <t>-1740146135</t>
  </si>
  <si>
    <t>721172357.S</t>
  </si>
  <si>
    <t>Montáž čistiaceho kusu potrubia DN 100</t>
  </si>
  <si>
    <t>-170029579</t>
  </si>
  <si>
    <t>HF226060W</t>
  </si>
  <si>
    <t>SiTech+ PP Čistiaci kus 110</t>
  </si>
  <si>
    <t>-725515096</t>
  </si>
  <si>
    <t>721172393.S</t>
  </si>
  <si>
    <t>Montáž vetracej hlavice pre HT potrubie DN 100</t>
  </si>
  <si>
    <t>1688376150</t>
  </si>
  <si>
    <t>429720001350.S</t>
  </si>
  <si>
    <t>Privzdušnovacia hlavica HL810</t>
  </si>
  <si>
    <t>-2086587184</t>
  </si>
  <si>
    <t>721174081.S</t>
  </si>
  <si>
    <t>Montáž kanalizačného potrubia z PE-HD zváraného elektrotvarovkami D 40 mm</t>
  </si>
  <si>
    <t>-661279920</t>
  </si>
  <si>
    <t>286130037500.S</t>
  </si>
  <si>
    <t>Rúra D 40 mm, kanalizačný systém HDPE, dĺ. 5 m</t>
  </si>
  <si>
    <t>53603743</t>
  </si>
  <si>
    <t>721174084.S</t>
  </si>
  <si>
    <t>Montáž kanalizačného potrubia z PE-HD zváraného elektrotvarovkami D 50 mm</t>
  </si>
  <si>
    <t>-1853732356</t>
  </si>
  <si>
    <t>286130037600.S</t>
  </si>
  <si>
    <t>Rúra D 50/50 mm, kanalizačný systém HDPE, dĺ. 5 m</t>
  </si>
  <si>
    <t>-1377453448</t>
  </si>
  <si>
    <t>721175015.S</t>
  </si>
  <si>
    <t>Montáž zápachového uzáveru (sifónu) pre klimatizačné zariadenia</t>
  </si>
  <si>
    <t>-998368691</t>
  </si>
  <si>
    <t>551620027100</t>
  </si>
  <si>
    <t>Vtokový lievik HL21, DN 32, (0,17 l/s), s protizápachovým uzáverom, vetranie a klimatizácia, PP</t>
  </si>
  <si>
    <t>-1497628324</t>
  </si>
  <si>
    <t>Poznámka k položke:_x000D_
Výška vodného uzáveru 60mm, s prídavnou mechanickou zápachovou uzávierkou (guličkou). Pre odtokové potrubia s občasným prietokom vody. Je tesný proti zápachu i bez vody v zápachovej uzávierke.</t>
  </si>
  <si>
    <t>721229022.S</t>
  </si>
  <si>
    <t>Montáž podlahového odtokového žlabu dĺžky 850 mm pre montáž k stene</t>
  </si>
  <si>
    <t>-1324559940</t>
  </si>
  <si>
    <t>552240011400.S</t>
  </si>
  <si>
    <t>Žľab sprchový bez krytu nerezový DN 50, zvislý odtok, dĺ. 850 mm, montáž k stene</t>
  </si>
  <si>
    <t>1720346967</t>
  </si>
  <si>
    <t>721290012.S</t>
  </si>
  <si>
    <t>Montáž privzdušňovacieho ventilu pre odpadové potrubia DN 110</t>
  </si>
  <si>
    <t>-1989491185</t>
  </si>
  <si>
    <t>551610000100</t>
  </si>
  <si>
    <t>Privzdušňovacia hlavica HL900N, DN 50/75/110, (37 l/s), - 40 až + 60°C, dvojitá vzduchová izolácia, vnútorná kanalizácia, PP</t>
  </si>
  <si>
    <t>1982198912</t>
  </si>
  <si>
    <t>998721101.S</t>
  </si>
  <si>
    <t>Presun hmôt pre vnútornú kanalizáciu v objektoch výšky do 6 m</t>
  </si>
  <si>
    <t>-1534577616</t>
  </si>
  <si>
    <t>722</t>
  </si>
  <si>
    <t>Zdravotechnika - vnútorný vodovod</t>
  </si>
  <si>
    <t>722130213.S</t>
  </si>
  <si>
    <t>Potrubie z oceľových rúr pozink. bezšvíkových bežných-11 353.0, 10 004.0 zvarov. bežných-11 343.00 DN 25</t>
  </si>
  <si>
    <t>1638579126</t>
  </si>
  <si>
    <t>722130214.S</t>
  </si>
  <si>
    <t>Potrubie z oceľových rúr pozink. bezšvíkových bežných-11 353.0, 10 004.0 zvarov. bežných-11 343.00 DN 32</t>
  </si>
  <si>
    <t>470509641</t>
  </si>
  <si>
    <t>72217</t>
  </si>
  <si>
    <t>Montáž tvaroviek potrubia</t>
  </si>
  <si>
    <t>875485394</t>
  </si>
  <si>
    <t>722170804.S</t>
  </si>
  <si>
    <t>Demontáž potrubia vodovodného</t>
  </si>
  <si>
    <t>1532181632</t>
  </si>
  <si>
    <t>722172330.S</t>
  </si>
  <si>
    <t>Montáž vodovodného PP-R potrubia polyfúznym zváraním PN 16 D 20 mm</t>
  </si>
  <si>
    <t>-1096517739</t>
  </si>
  <si>
    <t>XP101215W</t>
  </si>
  <si>
    <t>K1 Rúra PE-Xc/Al/PE 20x2,25/5m tyč balenie 18ks</t>
  </si>
  <si>
    <t>-438942005</t>
  </si>
  <si>
    <t>722172333.S</t>
  </si>
  <si>
    <t>Montáž vodovodného PP-R potrubia polyfúznym zváraním PN 16 D 25 mm</t>
  </si>
  <si>
    <t>-1826984708</t>
  </si>
  <si>
    <t>XP101320W</t>
  </si>
  <si>
    <t>K1 Rúra PE-Xc/Al/PE 25x2,50/5m tyč balenie 10ks</t>
  </si>
  <si>
    <t>-658895953</t>
  </si>
  <si>
    <t>722172336.S</t>
  </si>
  <si>
    <t>Montáž vodovodného PP-R potrubia polyfúznym zváraním PN 16 D 32 mm</t>
  </si>
  <si>
    <t>310301105</t>
  </si>
  <si>
    <t>XP101326W</t>
  </si>
  <si>
    <t>K1 Rúra PE-Xc/Al/PE 32x3,00/5m tyč balenie 6ks</t>
  </si>
  <si>
    <t>1574229735</t>
  </si>
  <si>
    <t>722172339.S</t>
  </si>
  <si>
    <t>Montáž vodovodného PP-R potrubia polyfúznym zváraním PN 16 D 40 mm</t>
  </si>
  <si>
    <t>-447326928</t>
  </si>
  <si>
    <t>XP101053W</t>
  </si>
  <si>
    <t>K1 Rúra PE-Xc/Al/PE 40x4,00/5m tyč balenie 4ks</t>
  </si>
  <si>
    <t>-1419261245</t>
  </si>
  <si>
    <t>722173175</t>
  </si>
  <si>
    <t>Montáž plasthliníkovej nástenky pre vodu lisovaním D 16 mm</t>
  </si>
  <si>
    <t>-1451875809</t>
  </si>
  <si>
    <t>P711641</t>
  </si>
  <si>
    <t>HERZ Tvarovka lis. závitová - nástenka 16 x 2 - Rp1/2</t>
  </si>
  <si>
    <t>747067931</t>
  </si>
  <si>
    <t>69</t>
  </si>
  <si>
    <t>722221010.S</t>
  </si>
  <si>
    <t>Montáž guľového kohúta závitového priameho pre vodu G 1/2</t>
  </si>
  <si>
    <t>-932742109</t>
  </si>
  <si>
    <t>70</t>
  </si>
  <si>
    <t>1210001</t>
  </si>
  <si>
    <t>HERZ Kohút guľový PROFI s pákovým ovládačom, PN 16, DN 15</t>
  </si>
  <si>
    <t>-2088469059</t>
  </si>
  <si>
    <t>71</t>
  </si>
  <si>
    <t>722221015.S</t>
  </si>
  <si>
    <t>Montáž guľového kohúta závitového priameho pre vodu G 3/4</t>
  </si>
  <si>
    <t>1669085530</t>
  </si>
  <si>
    <t>72</t>
  </si>
  <si>
    <t>1210002</t>
  </si>
  <si>
    <t>HERZ Kohút guľový PROFI s pákovým ovládačom, PN 16, DN 20</t>
  </si>
  <si>
    <t>994123226</t>
  </si>
  <si>
    <t>73</t>
  </si>
  <si>
    <t>722221020.S</t>
  </si>
  <si>
    <t>Montáž guľového kohúta závitového priameho pre vodu G 1</t>
  </si>
  <si>
    <t>487032526</t>
  </si>
  <si>
    <t>74</t>
  </si>
  <si>
    <t>1210003</t>
  </si>
  <si>
    <t>HERZ Kohút guľový PROFI s pákovým ovládačom, PN 16, DN 25</t>
  </si>
  <si>
    <t>695555282</t>
  </si>
  <si>
    <t>75</t>
  </si>
  <si>
    <t>722221025.S</t>
  </si>
  <si>
    <t>Montáž guľového kohúta závitového priameho pre vodu G 5/4</t>
  </si>
  <si>
    <t>890479647</t>
  </si>
  <si>
    <t>76</t>
  </si>
  <si>
    <t>1210004</t>
  </si>
  <si>
    <t>HERZ Kohút guľový PROFI s pákovým ovládačom, PN 16, DN 32</t>
  </si>
  <si>
    <t>1155664967</t>
  </si>
  <si>
    <t>77</t>
  </si>
  <si>
    <t>722221080</t>
  </si>
  <si>
    <t xml:space="preserve">Montáž guľového kohúta závitového rohového pre vodu </t>
  </si>
  <si>
    <t>2119774026</t>
  </si>
  <si>
    <t>78</t>
  </si>
  <si>
    <t>551110007900</t>
  </si>
  <si>
    <t>Guľový uzáver pre vodu rohový, 1/2"x3/8" s filtrom a kovou pákou</t>
  </si>
  <si>
    <t>-1890799126</t>
  </si>
  <si>
    <t>79</t>
  </si>
  <si>
    <t>722221170.S</t>
  </si>
  <si>
    <t>Montáž poistného ventilu závitového pre vodu G 1/2</t>
  </si>
  <si>
    <t>-13266703</t>
  </si>
  <si>
    <t>80</t>
  </si>
  <si>
    <t>551210021200</t>
  </si>
  <si>
    <t>Ventil poistný, 1/2”x3 bar, armatúry pre uzavreté systémy, GIACOMINI</t>
  </si>
  <si>
    <t>263159282</t>
  </si>
  <si>
    <t>81</t>
  </si>
  <si>
    <t>722221275.S</t>
  </si>
  <si>
    <t>Montáž spätného ventilu závitového G 1</t>
  </si>
  <si>
    <t>-1261638835</t>
  </si>
  <si>
    <t>82</t>
  </si>
  <si>
    <t>551110016500.S</t>
  </si>
  <si>
    <t>Spätný ventil kontrolovateľný, 1" FF, PN 16, mosadz, disk plast</t>
  </si>
  <si>
    <t>277526687</t>
  </si>
  <si>
    <t>83</t>
  </si>
  <si>
    <t>722263414.S</t>
  </si>
  <si>
    <t>Montáž vodomeru závitového jednovtokového suchobežného G 1/2</t>
  </si>
  <si>
    <t>1484786110</t>
  </si>
  <si>
    <t>84</t>
  </si>
  <si>
    <t>53465</t>
  </si>
  <si>
    <t>Vodomer sensus QN6, pripojenie DN32</t>
  </si>
  <si>
    <t>-388305902</t>
  </si>
  <si>
    <t>85</t>
  </si>
  <si>
    <t>998722101.S</t>
  </si>
  <si>
    <t>Presun hmôt pre vnútorný vodovod v objektoch výšky do 6 m</t>
  </si>
  <si>
    <t>929866774</t>
  </si>
  <si>
    <t>86</t>
  </si>
  <si>
    <t>229361723</t>
  </si>
  <si>
    <t>87</t>
  </si>
  <si>
    <t>725119109.S</t>
  </si>
  <si>
    <t>Montáž tlakového tlačidlového splachovača</t>
  </si>
  <si>
    <t>-204378432</t>
  </si>
  <si>
    <t>88</t>
  </si>
  <si>
    <t>642370001000.S</t>
  </si>
  <si>
    <t>Splachovač tlakový prívod 1/2 "</t>
  </si>
  <si>
    <t>1259401910</t>
  </si>
  <si>
    <t>89</t>
  </si>
  <si>
    <t>725119410.S</t>
  </si>
  <si>
    <t>Montáž záchodovej misy keramickej zavesenej s rovným odpadom</t>
  </si>
  <si>
    <t>1982173806</t>
  </si>
  <si>
    <t>90</t>
  </si>
  <si>
    <t>552370000700</t>
  </si>
  <si>
    <t>Predstenový systém DuoFix pre závesné WC, výška 1120 mm so splachovacou podomietkovou nádržou Sigma 12 pre pripojenie na bočnej stene, plast, GEBERIT</t>
  </si>
  <si>
    <t>-1191197740</t>
  </si>
  <si>
    <t>91</t>
  </si>
  <si>
    <t>642350000300</t>
  </si>
  <si>
    <t>Misa záchodová keramická stojaca LYRA PLUS, vxšxl 450x360x470 mm, vodorovný odpad, JIKA</t>
  </si>
  <si>
    <t>-423756556</t>
  </si>
  <si>
    <t>92</t>
  </si>
  <si>
    <t>5115</t>
  </si>
  <si>
    <t>NOVA PRO BEZ BARIÉR závesné WC pre telesne postihnutých s madlom</t>
  </si>
  <si>
    <t>886378030</t>
  </si>
  <si>
    <t>Poznámka k položke:_x000D_
s hlbokým splachovaním 6 l
 bez splachovacieho kruhu 
 dĺžka 70 cm
 možnosť inštalácie na inštalačné moduly Geberit
Pozn.: WC sedadlo je potrebné objednať zvlášť (viď súvisiace produkty).
 Odpad od WC :65, Splachovanie na WC :69, Úprava WC :70, Šírka (mm) :789, Výška (mm) :606, Dĺžka (mm) :1004,</t>
  </si>
  <si>
    <t>93</t>
  </si>
  <si>
    <t>554330000500</t>
  </si>
  <si>
    <t>Záchodové sedadlo s poklopom LYRA PLUS, s automatickým pozvoľným sklápaním, rozmer 365x405x50 mm, duroplast s antibakteriálnou úpravou, biela, JIKA</t>
  </si>
  <si>
    <t>-1498240775</t>
  </si>
  <si>
    <t>94</t>
  </si>
  <si>
    <t>-919198609</t>
  </si>
  <si>
    <t>95</t>
  </si>
  <si>
    <t>725129210.S</t>
  </si>
  <si>
    <t>Montáž pisoáru keramického s automatickým splachovaním</t>
  </si>
  <si>
    <t>-309439221</t>
  </si>
  <si>
    <t>96</t>
  </si>
  <si>
    <t>642510000200.S</t>
  </si>
  <si>
    <t>Pisoár so senzorom keramický</t>
  </si>
  <si>
    <t>-800088997</t>
  </si>
  <si>
    <t>97</t>
  </si>
  <si>
    <t>1262197809</t>
  </si>
  <si>
    <t>98</t>
  </si>
  <si>
    <t>725219201.S</t>
  </si>
  <si>
    <t>Montáž umývadla keramického, bez výtokovej armatúry</t>
  </si>
  <si>
    <t>380335033</t>
  </si>
  <si>
    <t>642110004300.S</t>
  </si>
  <si>
    <t>Umývadlo keramické bežný typ</t>
  </si>
  <si>
    <t>2131182845</t>
  </si>
  <si>
    <t>100</t>
  </si>
  <si>
    <t>552310004200</t>
  </si>
  <si>
    <t>Umývadlo závesné pre telesne postihnutých, SANELA</t>
  </si>
  <si>
    <t>-1490266636</t>
  </si>
  <si>
    <t>Poznámka k položke:_x000D_
Umývadlo pre telesne postihnutých. Nerezové závesné lisované umývadlo, bez otvoru pre batériu (možnosť zhotovenia na objednávku), materiál CrNi 18/10 (AISI-304), povrch lesklý.</t>
  </si>
  <si>
    <t>101</t>
  </si>
  <si>
    <t>725245104.S</t>
  </si>
  <si>
    <t>Montáž sprchovej zásteny jednokrídlovej do výšky 2000 mm a šírky 1000 mm</t>
  </si>
  <si>
    <t>697532150</t>
  </si>
  <si>
    <t>102</t>
  </si>
  <si>
    <t>552260001600.S</t>
  </si>
  <si>
    <t>Sprchové dvere jednodielne rozmer 1000x1950 mm, 6 mm bezpečnostné sklo</t>
  </si>
  <si>
    <t>2082574103</t>
  </si>
  <si>
    <t>103</t>
  </si>
  <si>
    <t>552260000200.S</t>
  </si>
  <si>
    <t>Sprchová stena pevná rozmer 900x1950 mm, 6 mm bezpečnostné sklo</t>
  </si>
  <si>
    <t>960881426</t>
  </si>
  <si>
    <t>104</t>
  </si>
  <si>
    <t>725310821.S</t>
  </si>
  <si>
    <t>Demontáž drezu jednodielneho bez výtokovej armatúry na konzolách,  -0,01707t</t>
  </si>
  <si>
    <t>1129455402</t>
  </si>
  <si>
    <t>105</t>
  </si>
  <si>
    <t>725319113.S</t>
  </si>
  <si>
    <t>Montáž kuchynských drezov jednoduchých, hranatých s rozmerom do 800x600 mm, bez výtokových armatúr</t>
  </si>
  <si>
    <t>1498295033</t>
  </si>
  <si>
    <t>106</t>
  </si>
  <si>
    <t>552310001200.S</t>
  </si>
  <si>
    <t>Kuchynský drez nerezový 800x600 mm na zapustenie do dosky</t>
  </si>
  <si>
    <t>-529587618</t>
  </si>
  <si>
    <t>107</t>
  </si>
  <si>
    <t>725330820.S</t>
  </si>
  <si>
    <t>Demontáž batérii, sifónov, príslušenstva</t>
  </si>
  <si>
    <t>817370617</t>
  </si>
  <si>
    <t>108</t>
  </si>
  <si>
    <t>725829201.S</t>
  </si>
  <si>
    <t>Montáž batérie umývadlovej a drezovej nástennej pákovej alebo klasickej s mechanickým ovládaním</t>
  </si>
  <si>
    <t>-1499205954</t>
  </si>
  <si>
    <t>109</t>
  </si>
  <si>
    <t>551450003800.S</t>
  </si>
  <si>
    <t>Batéria umývadlová stojanková páková</t>
  </si>
  <si>
    <t>1266959514</t>
  </si>
  <si>
    <t>110</t>
  </si>
  <si>
    <t>551450000600.S</t>
  </si>
  <si>
    <t>Batéria drezová stojanková páková</t>
  </si>
  <si>
    <t>348259321</t>
  </si>
  <si>
    <t>111</t>
  </si>
  <si>
    <t>725849201.S</t>
  </si>
  <si>
    <t>Montáž batérie sprchovej nástennej pákovej, klasickej</t>
  </si>
  <si>
    <t>-14070283</t>
  </si>
  <si>
    <t>112</t>
  </si>
  <si>
    <t>551450002600.S</t>
  </si>
  <si>
    <t>Batéria sprchová nástenná páková</t>
  </si>
  <si>
    <t>38807295</t>
  </si>
  <si>
    <t>113</t>
  </si>
  <si>
    <t>725869302.S</t>
  </si>
  <si>
    <t>Montáž zápachovej uzávierky pre zariaďovacie predmety, umývadlovej do D 50 mm (podomietková)</t>
  </si>
  <si>
    <t>-875736961</t>
  </si>
  <si>
    <t>114</t>
  </si>
  <si>
    <t>551620005600.S</t>
  </si>
  <si>
    <t>Zápachová uzávierka - sifón pre umývadlá DN 50</t>
  </si>
  <si>
    <t>1944566552</t>
  </si>
  <si>
    <t>115</t>
  </si>
  <si>
    <t>725869311.S</t>
  </si>
  <si>
    <t>Montáž zápachovej uzávierky pre zariaďovacie predmety, drezovej do D 50 mm (pre jeden drez)</t>
  </si>
  <si>
    <t>-587383020</t>
  </si>
  <si>
    <t>116</t>
  </si>
  <si>
    <t>551620007100.S</t>
  </si>
  <si>
    <t>Zápachová uzávierka- sifón pre jednodielne drezy DN 50</t>
  </si>
  <si>
    <t>51834873</t>
  </si>
  <si>
    <t>117</t>
  </si>
  <si>
    <t>725869371.S</t>
  </si>
  <si>
    <t>Montáž zápachovej uzávierky pre zariaďovacie predmety, pisoárovej do D 50 mm</t>
  </si>
  <si>
    <t>-2131882311</t>
  </si>
  <si>
    <t>118</t>
  </si>
  <si>
    <t>551620011000.S</t>
  </si>
  <si>
    <t>Zápachová uzávierka - sifón pre pisoáre DN 50</t>
  </si>
  <si>
    <t>-547852613</t>
  </si>
  <si>
    <t>119</t>
  </si>
  <si>
    <t>998725101.S</t>
  </si>
  <si>
    <t>Presun hmôt pre zariaďovacie predmety v objektoch výšky do 6 m</t>
  </si>
  <si>
    <t>-535988752</t>
  </si>
  <si>
    <t>23-M</t>
  </si>
  <si>
    <t>Montáže potrubia</t>
  </si>
  <si>
    <t>120</t>
  </si>
  <si>
    <t>230310051</t>
  </si>
  <si>
    <t>Ostatné zariadenia-hadicový naviják DK25/30m v skrinke</t>
  </si>
  <si>
    <t>-1972906953</t>
  </si>
  <si>
    <t>HZS</t>
  </si>
  <si>
    <t>Hodinové zúčtovacie sadzby</t>
  </si>
  <si>
    <t>121</t>
  </si>
  <si>
    <t>HZS000114.S</t>
  </si>
  <si>
    <t>Zhotovenie drážok v podlahe pre rozvody</t>
  </si>
  <si>
    <t>hod</t>
  </si>
  <si>
    <t>512</t>
  </si>
  <si>
    <t>1758121179</t>
  </si>
  <si>
    <t>03 - VZT</t>
  </si>
  <si>
    <t xml:space="preserve">    769 - Montáže vzduchotechnických zariadení</t>
  </si>
  <si>
    <t xml:space="preserve">    36-M - Montáž prevádzkových, meracích a regulačných zariadení</t>
  </si>
  <si>
    <t>713411111.S</t>
  </si>
  <si>
    <t>Montáž izolácie tepelnej potrubia a ohybov so strieškou a oplechovaním</t>
  </si>
  <si>
    <t>-379778285</t>
  </si>
  <si>
    <t>631440021800.S</t>
  </si>
  <si>
    <t>Minerálna vlna hr. 30 mm</t>
  </si>
  <si>
    <t>-224866364</t>
  </si>
  <si>
    <t>714391555</t>
  </si>
  <si>
    <t>769</t>
  </si>
  <si>
    <t>Montáže vzduchotechnických zariadení</t>
  </si>
  <si>
    <t>769011030.S</t>
  </si>
  <si>
    <t>Montáž ventilátora malého axiálneho nástenného do stropu veľkosť: 100</t>
  </si>
  <si>
    <t>-461140243</t>
  </si>
  <si>
    <t>429110011000.S</t>
  </si>
  <si>
    <t>MFO 100/4" T</t>
  </si>
  <si>
    <t>-352918197</t>
  </si>
  <si>
    <t>769021000.S</t>
  </si>
  <si>
    <t>Montáž spiro potrubia do DN 100</t>
  </si>
  <si>
    <t>531680674</t>
  </si>
  <si>
    <t>429810000200.S</t>
  </si>
  <si>
    <t>Potrubie kruhové spiro DN 100, dĺžka 1000 mm</t>
  </si>
  <si>
    <t>-1922972990</t>
  </si>
  <si>
    <t>769021003.S</t>
  </si>
  <si>
    <t>Montáž spiro potrubia DN 125-140</t>
  </si>
  <si>
    <t>-1899136624</t>
  </si>
  <si>
    <t>429810000300.S</t>
  </si>
  <si>
    <t>Potrubie kruhové spiro DN 125, dĺžka 1000 mm</t>
  </si>
  <si>
    <t>293583005</t>
  </si>
  <si>
    <t>769021006.S</t>
  </si>
  <si>
    <t>Montáž spiro potrubia DN 160-180</t>
  </si>
  <si>
    <t>234269731</t>
  </si>
  <si>
    <t>429810000500.S</t>
  </si>
  <si>
    <t>Potrubie kruhové spiro DN 160, dĺžka 1000 mm</t>
  </si>
  <si>
    <t>1944898795</t>
  </si>
  <si>
    <t>769021009.S</t>
  </si>
  <si>
    <t>Montáž spiro potrubia DN 200-225</t>
  </si>
  <si>
    <t>-1380984189</t>
  </si>
  <si>
    <t>429810000700.S</t>
  </si>
  <si>
    <t>Potrubie kruhové spiro DN 200, dĺžka 1000 mm</t>
  </si>
  <si>
    <t>323244766</t>
  </si>
  <si>
    <t>769021012.S</t>
  </si>
  <si>
    <t>Montáž spiro potrubia DN 250-280</t>
  </si>
  <si>
    <t>-161883424</t>
  </si>
  <si>
    <t>429810000900.S</t>
  </si>
  <si>
    <t>Potrubie kruhové spiro DN 250, dĺžka 1000 mm</t>
  </si>
  <si>
    <t>343149161</t>
  </si>
  <si>
    <t>429810001000.S</t>
  </si>
  <si>
    <t>Potrubie kruhové spiro DN 280, dĺžka 1000 mm</t>
  </si>
  <si>
    <t>-999090430</t>
  </si>
  <si>
    <t>769021015.S</t>
  </si>
  <si>
    <t>Montáž spiro potrubia DN 315-355</t>
  </si>
  <si>
    <t>-1546451941</t>
  </si>
  <si>
    <t>429810001200.S</t>
  </si>
  <si>
    <t>Potrubie kruhové spiro DN 355, dĺžka 1000 mm</t>
  </si>
  <si>
    <t>-548419044</t>
  </si>
  <si>
    <t>769021018.S</t>
  </si>
  <si>
    <t>Montáž spiro potrubia DN 400-450</t>
  </si>
  <si>
    <t>1560329301</t>
  </si>
  <si>
    <t>429810001300.S</t>
  </si>
  <si>
    <t>Potrubie kruhové spiro DN 400, dĺžka 1000 mm</t>
  </si>
  <si>
    <t>24263103</t>
  </si>
  <si>
    <t>429810001400.S</t>
  </si>
  <si>
    <t>Potrubie kruhové spiro DN 450, dĺžka 1000 mm</t>
  </si>
  <si>
    <t>1467225557</t>
  </si>
  <si>
    <t>769021021.S</t>
  </si>
  <si>
    <t>Montáž spiro potrubia DN 500-560</t>
  </si>
  <si>
    <t>689172384</t>
  </si>
  <si>
    <t>429810001500.S</t>
  </si>
  <si>
    <t>Potrubie kruhové spiro DN 500, dĺžka 1000 mm</t>
  </si>
  <si>
    <t>-829364208</t>
  </si>
  <si>
    <t>769021027.S</t>
  </si>
  <si>
    <t>Montáž spiro potrubia DN 800-900</t>
  </si>
  <si>
    <t>1323931569</t>
  </si>
  <si>
    <t>429810001900.S</t>
  </si>
  <si>
    <t>Potrubie kruhové spiro DN 800, dĺžka 1000 mm</t>
  </si>
  <si>
    <t>-698717842</t>
  </si>
  <si>
    <t>769021052.S</t>
  </si>
  <si>
    <t>Montáž štvorhranného potrubia tesnosti I dĺžky 1000 mm do obvodu 3200 mm</t>
  </si>
  <si>
    <t>327333695</t>
  </si>
  <si>
    <t>429820000600.S</t>
  </si>
  <si>
    <t>Potrubie štvorhranné, rovné dĺ. 1000 mm, rozmer do obvodu 3200 mm</t>
  </si>
  <si>
    <t>965415968</t>
  </si>
  <si>
    <t>769021265.S</t>
  </si>
  <si>
    <t>Montáž tvarovky do štvorhranného potrubia</t>
  </si>
  <si>
    <t>-439405720</t>
  </si>
  <si>
    <t>51694</t>
  </si>
  <si>
    <t>Prechod 710x900/d800, dĺžka 400 mm</t>
  </si>
  <si>
    <t>1286488281</t>
  </si>
  <si>
    <t>769021319.S</t>
  </si>
  <si>
    <t>Montáž kolena 90° na spiro potrubie DN 80-150</t>
  </si>
  <si>
    <t>1723507746</t>
  </si>
  <si>
    <t>429850007800.S</t>
  </si>
  <si>
    <t>Koleno 90˚ DN 125 pre kruhové spiro potrubie</t>
  </si>
  <si>
    <t>-1678236620</t>
  </si>
  <si>
    <t>429850008000.S</t>
  </si>
  <si>
    <t>Koleno 90˚ DN 150 pre kruhové spiro potrubie</t>
  </si>
  <si>
    <t>-1567653876</t>
  </si>
  <si>
    <t>769021322.S</t>
  </si>
  <si>
    <t>Montáž kolena 90° na spiro potrubie DN 160-250</t>
  </si>
  <si>
    <t>-1941005301</t>
  </si>
  <si>
    <t>429850008300.S</t>
  </si>
  <si>
    <t>Koleno 90˚ DN 200 pre kruhové spiro potrubie</t>
  </si>
  <si>
    <t>549936414</t>
  </si>
  <si>
    <t>429850008500.S</t>
  </si>
  <si>
    <t>Koleno 90˚ DN 250 pre kruhové spiro potrubie</t>
  </si>
  <si>
    <t>-2039174202</t>
  </si>
  <si>
    <t>769021328.S</t>
  </si>
  <si>
    <t>Montáž kolena 90° na spiro potrubie DN 500-800</t>
  </si>
  <si>
    <t>2099975997</t>
  </si>
  <si>
    <t>429850009100.S</t>
  </si>
  <si>
    <t>Koleno 90˚ DN 500 pre kruhové spiro potrubie</t>
  </si>
  <si>
    <t>163742264</t>
  </si>
  <si>
    <t>429850009500.S</t>
  </si>
  <si>
    <t>Koleno 90˚ DN 800 pre kruhové spiro potrubie</t>
  </si>
  <si>
    <t>87083029</t>
  </si>
  <si>
    <t>769021334.S</t>
  </si>
  <si>
    <t>Montáž odbočky na spiro potrubie DN 80-150</t>
  </si>
  <si>
    <t>-1956456403</t>
  </si>
  <si>
    <t>PV800106030</t>
  </si>
  <si>
    <t>OBJ 90° 125/125 L odbočka jednostr.plast</t>
  </si>
  <si>
    <t>807039970</t>
  </si>
  <si>
    <t>769021337.S</t>
  </si>
  <si>
    <t>Montáž odbočky na spiro potrubie DN 160-250</t>
  </si>
  <si>
    <t>1260432011</t>
  </si>
  <si>
    <t>PV800106060</t>
  </si>
  <si>
    <t>OBJ 90° 160/125 L odbočka jednostr.plast</t>
  </si>
  <si>
    <t>-296870232</t>
  </si>
  <si>
    <t>PV800106120</t>
  </si>
  <si>
    <t>OBJ 90° 200/200 L odbočka jednostr.plast</t>
  </si>
  <si>
    <t>972584559</t>
  </si>
  <si>
    <t>PV800106210</t>
  </si>
  <si>
    <t>OBJ 90° 250/250 L odbočka jednostr.plast</t>
  </si>
  <si>
    <t>-1930332464</t>
  </si>
  <si>
    <t>769021340.S</t>
  </si>
  <si>
    <t>Montáž odbočky na spiro potrubie DN 280-450</t>
  </si>
  <si>
    <t>-1262829702</t>
  </si>
  <si>
    <t>PV800106240</t>
  </si>
  <si>
    <t>OBJ 90° 280/200 L odbočka jednostr.plast</t>
  </si>
  <si>
    <t>728212700</t>
  </si>
  <si>
    <t>PV800106300</t>
  </si>
  <si>
    <t>OBJ 90° 355/200 L odbočka jednostr.plast</t>
  </si>
  <si>
    <t>696975835</t>
  </si>
  <si>
    <t>PV800106311</t>
  </si>
  <si>
    <t>OBJ 90° 400/200 L odbočka jednostr.plast</t>
  </si>
  <si>
    <t>-928914811</t>
  </si>
  <si>
    <t>PV800106312</t>
  </si>
  <si>
    <t>OBJ 90° 450/200 L odbočka jednostr.plast</t>
  </si>
  <si>
    <t>2072842982</t>
  </si>
  <si>
    <t>769021343.S</t>
  </si>
  <si>
    <t>Montáž odbočky na spiro potrubie DN 500-800</t>
  </si>
  <si>
    <t>84222327</t>
  </si>
  <si>
    <t>TV138101000</t>
  </si>
  <si>
    <t>OBJ 90° 500/200 odb. jednostr.</t>
  </si>
  <si>
    <t>36066399</t>
  </si>
  <si>
    <t>TV138101116</t>
  </si>
  <si>
    <t>OBJ 90° 800/500 odb. jednostr.</t>
  </si>
  <si>
    <t>560499298</t>
  </si>
  <si>
    <t>Poznámka k položke:_x000D_
Cena na vyžiadanie.</t>
  </si>
  <si>
    <t>TV138101055</t>
  </si>
  <si>
    <t>OBJL 90° 500/500 odb.lisovaná jednostr.</t>
  </si>
  <si>
    <t>-287021989</t>
  </si>
  <si>
    <t>769021412.S</t>
  </si>
  <si>
    <t>Montáž redukcie na spiro potrubie DN 80-140</t>
  </si>
  <si>
    <t>-1899404306</t>
  </si>
  <si>
    <t>429850020201.S</t>
  </si>
  <si>
    <t>Redukcia 125/160</t>
  </si>
  <si>
    <t>-922880718</t>
  </si>
  <si>
    <t>429850020202.S</t>
  </si>
  <si>
    <t>Redukcia 125/200</t>
  </si>
  <si>
    <t>-980882584</t>
  </si>
  <si>
    <t>769021415.S</t>
  </si>
  <si>
    <t>Montáž redukcie na spiro potrubie DN 150-200</t>
  </si>
  <si>
    <t>-1652127355</t>
  </si>
  <si>
    <t>429850020600.S</t>
  </si>
  <si>
    <t>Redukcia 160/250</t>
  </si>
  <si>
    <t>-1282452714</t>
  </si>
  <si>
    <t>429850020700.S</t>
  </si>
  <si>
    <t>Redukcia 200/160</t>
  </si>
  <si>
    <t>-2081877094</t>
  </si>
  <si>
    <t>429850020701.S</t>
  </si>
  <si>
    <t>Redukcia 200/250</t>
  </si>
  <si>
    <t>-811846021</t>
  </si>
  <si>
    <t>429850020702.S</t>
  </si>
  <si>
    <t>Redukcia 200/280</t>
  </si>
  <si>
    <t>1661346125</t>
  </si>
  <si>
    <t>769021421.S</t>
  </si>
  <si>
    <t>Montáž redukcie na spiro potrubie DN 355-500</t>
  </si>
  <si>
    <t>-763839168</t>
  </si>
  <si>
    <t>429850021300.S</t>
  </si>
  <si>
    <t>Redukcia 400/355</t>
  </si>
  <si>
    <t>894447090</t>
  </si>
  <si>
    <t>429850021400.S</t>
  </si>
  <si>
    <t>Redukcia 400/450</t>
  </si>
  <si>
    <t>-540288801</t>
  </si>
  <si>
    <t>429850021401.S</t>
  </si>
  <si>
    <t>Redukcia 280/355</t>
  </si>
  <si>
    <t>1187204860</t>
  </si>
  <si>
    <t>429850021500.S</t>
  </si>
  <si>
    <t>Redukcia 500/280</t>
  </si>
  <si>
    <t>412935464</t>
  </si>
  <si>
    <t>429850021600.S</t>
  </si>
  <si>
    <t>Redukcia 500/450</t>
  </si>
  <si>
    <t>-2141570464</t>
  </si>
  <si>
    <t>429850021700.S</t>
  </si>
  <si>
    <t>Redukcia 500/800</t>
  </si>
  <si>
    <t>726797243</t>
  </si>
  <si>
    <t>7690214571</t>
  </si>
  <si>
    <t>Montáž držiaka na potrubie s gumenou výsteľkou</t>
  </si>
  <si>
    <t>806735306</t>
  </si>
  <si>
    <t>286220054100</t>
  </si>
  <si>
    <t>Držiak na potrubie s gumenou výsteľkou 100 mm</t>
  </si>
  <si>
    <t>-696205610</t>
  </si>
  <si>
    <t>286220054000</t>
  </si>
  <si>
    <t>Držiak na potrubie s gumenou výsteľkou 125 mm</t>
  </si>
  <si>
    <t>-1356884723</t>
  </si>
  <si>
    <t>2862200540003</t>
  </si>
  <si>
    <t>Držiak na potrubie s gumenou výsteľkou 160 mm</t>
  </si>
  <si>
    <t>554122071</t>
  </si>
  <si>
    <t>286220054100.1</t>
  </si>
  <si>
    <t>Držiak na potrubie s gumenou výsteľkou 200 mm</t>
  </si>
  <si>
    <t>-1872631081</t>
  </si>
  <si>
    <t>286220054000.1</t>
  </si>
  <si>
    <t>Držiak na potrubie s gumenou výsteľkou 250 mm</t>
  </si>
  <si>
    <t>-539692675</t>
  </si>
  <si>
    <t>286220054000.2</t>
  </si>
  <si>
    <t>Držiak na potrubie s gumenou výsteľkou 280 mm</t>
  </si>
  <si>
    <t>68446926</t>
  </si>
  <si>
    <t>286220054800</t>
  </si>
  <si>
    <t>Držiak na potrubie s gumenou výsteľkou 355 mm</t>
  </si>
  <si>
    <t>1775195309</t>
  </si>
  <si>
    <t>286220054800.1</t>
  </si>
  <si>
    <t>Držiak na potrubie s gumenou výsteľkou 400 mm</t>
  </si>
  <si>
    <t>-1779164260</t>
  </si>
  <si>
    <t>286220054800.2</t>
  </si>
  <si>
    <t>Držiak na potrubie s gumenou výsteľkou 450 mm</t>
  </si>
  <si>
    <t>698209636</t>
  </si>
  <si>
    <t>286220054800.3</t>
  </si>
  <si>
    <t>Držiak na potrubie s gumenou výsteľkou 500 mm</t>
  </si>
  <si>
    <t>997205377</t>
  </si>
  <si>
    <t>286220054800.4</t>
  </si>
  <si>
    <t>Držiak na potrubie s gumenou výsteľkou 800 mm</t>
  </si>
  <si>
    <t>2136540572</t>
  </si>
  <si>
    <t>769025078.S</t>
  </si>
  <si>
    <t>Montáž tlmiča hluku pre kruhové potrubie priemeru 710-800 mm</t>
  </si>
  <si>
    <t>-581875422</t>
  </si>
  <si>
    <t>429760013500.S</t>
  </si>
  <si>
    <t>Tlmič hluku pre kruhové potrubie 800/1200</t>
  </si>
  <si>
    <t>2135712137</t>
  </si>
  <si>
    <t>769025201.S</t>
  </si>
  <si>
    <t>Montáž regulačnej klapky kruhovej DN 150-200</t>
  </si>
  <si>
    <t>12813728</t>
  </si>
  <si>
    <t>429710060900.S</t>
  </si>
  <si>
    <t>Klapka regulačná na spiro potrubie DN 200</t>
  </si>
  <si>
    <t>-22228768</t>
  </si>
  <si>
    <t>769031156.S</t>
  </si>
  <si>
    <t>Montáž hliníkovej výustky na štvorhranné potrubie prierezu 0.032-0.053 m2</t>
  </si>
  <si>
    <t>687287477</t>
  </si>
  <si>
    <t>429720282900</t>
  </si>
  <si>
    <t>Výustka hliníková do štvorhranného potrubia so skrutkami, jednoradová NOVA-A-1, rozmery šxv 450x125mm s vertikálnymi lamelami</t>
  </si>
  <si>
    <t>-1145808716</t>
  </si>
  <si>
    <t>769031159.S</t>
  </si>
  <si>
    <t>Montáž hliníkovej výustky na štvorhranné potrubie prierezu 0.060-0.090 m2</t>
  </si>
  <si>
    <t>-423998138</t>
  </si>
  <si>
    <t>429720281900</t>
  </si>
  <si>
    <t>Výustka hliníková do štvorhranného potrubia so skrutkami, jednoradová NOVA-A-1, rozmery šxv 450x155 mm s horizontálnymi lamelami</t>
  </si>
  <si>
    <t>302957430</t>
  </si>
  <si>
    <t>769031806.S</t>
  </si>
  <si>
    <t>Montáž anemostatu difúzneho prierezu 0.360-0.400 m2</t>
  </si>
  <si>
    <t>-66473637</t>
  </si>
  <si>
    <t>429720335300.S</t>
  </si>
  <si>
    <t>Vírivý anemostat 600x600, 24 lamiel</t>
  </si>
  <si>
    <t>601634342</t>
  </si>
  <si>
    <t>769036000.S</t>
  </si>
  <si>
    <t>Montáž žalúzieovej klapky</t>
  </si>
  <si>
    <t>-1874986302</t>
  </si>
  <si>
    <t>429720042600.S</t>
  </si>
  <si>
    <t>PER 100W</t>
  </si>
  <si>
    <t>618886906</t>
  </si>
  <si>
    <t>769037027.S</t>
  </si>
  <si>
    <t>Montáž tanierového ventilu kovového priemer montážneho otvoru do 125 mm</t>
  </si>
  <si>
    <t>-1462094937</t>
  </si>
  <si>
    <t>6147</t>
  </si>
  <si>
    <t>EFF 125 RAL9010, odvodný kovový ventil, nastaviteľný stredový kužel, RAL9010</t>
  </si>
  <si>
    <t>1197332147</t>
  </si>
  <si>
    <t>769052027.S</t>
  </si>
  <si>
    <t>Montáž rekuperačnej jednotky</t>
  </si>
  <si>
    <t>837210455</t>
  </si>
  <si>
    <t>DPLX251</t>
  </si>
  <si>
    <t>ATREA DUPLEX 9000 Multi ECO-N</t>
  </si>
  <si>
    <t>1382945904</t>
  </si>
  <si>
    <t>78300890</t>
  </si>
  <si>
    <t>CP Touch (B) - dotykový barevný ovládací panel</t>
  </si>
  <si>
    <t>1651485813</t>
  </si>
  <si>
    <t>Poznámka k položke:_x000D_
vyhotovenie F5 a F7 pre privádzaný vzduch filter F7 poskytuje účinnejšiu filtráciu jemných častíc ako filter F5 vyhotovenie G4 pre odvádzaný vzduch materiál polyesterové vlákno</t>
  </si>
  <si>
    <t>769060135.S</t>
  </si>
  <si>
    <t>Montáž kondenzačnej jednotky</t>
  </si>
  <si>
    <t>711255626</t>
  </si>
  <si>
    <t>4518</t>
  </si>
  <si>
    <t>Kondenzačná jednotka, chlaidaci výkon 10kW, vykurovací výkon 12kW, chladivo R32, napr. Sinclair ASGE-60BI-3</t>
  </si>
  <si>
    <t>-1031832390</t>
  </si>
  <si>
    <t>363688</t>
  </si>
  <si>
    <t>Komunikačný modul Vzt jednotky a kondenzačnej jednotky, napr. SCMI-04</t>
  </si>
  <si>
    <t>664272991</t>
  </si>
  <si>
    <t>7690712922</t>
  </si>
  <si>
    <t>Doplnkový materiál</t>
  </si>
  <si>
    <t>128439060</t>
  </si>
  <si>
    <t>7690712923</t>
  </si>
  <si>
    <t>Príšlušenstvo pre zapojenie jednotky - potrubie, kotviaci materiál</t>
  </si>
  <si>
    <t>-1925018400</t>
  </si>
  <si>
    <t>769072000.S</t>
  </si>
  <si>
    <t>Montáž boxu</t>
  </si>
  <si>
    <t>1732381327</t>
  </si>
  <si>
    <t>BR310101040</t>
  </si>
  <si>
    <t>Plénum box pripojovací 600x600</t>
  </si>
  <si>
    <t>-1237676305</t>
  </si>
  <si>
    <t>769072001</t>
  </si>
  <si>
    <t>Montáž závitovej tyče</t>
  </si>
  <si>
    <t>1286831421</t>
  </si>
  <si>
    <t>311720000800</t>
  </si>
  <si>
    <t>Tyč závitová 1m</t>
  </si>
  <si>
    <t>446652100</t>
  </si>
  <si>
    <t>998769201</t>
  </si>
  <si>
    <t>Presun hmôt pre montáž vzduchotechnických zariadení v stavbe (objekte) výšky do 7 m</t>
  </si>
  <si>
    <t>%</t>
  </si>
  <si>
    <t>-577438676</t>
  </si>
  <si>
    <t>36-M</t>
  </si>
  <si>
    <t>Montáž prevádzkových, meracích a regulačných zariadení</t>
  </si>
  <si>
    <t>360410470.S</t>
  </si>
  <si>
    <t>Montáž priestorového snímača relatívnej vlhkosti a teploty</t>
  </si>
  <si>
    <t>2071823895</t>
  </si>
  <si>
    <t>389610015200.S</t>
  </si>
  <si>
    <t>Snímač vlhkosti, priestorový AD RH 24</t>
  </si>
  <si>
    <t>128</t>
  </si>
  <si>
    <t>297785406</t>
  </si>
  <si>
    <t>360410480.S</t>
  </si>
  <si>
    <t>Montáž priestorového snímača kvality vzduchu</t>
  </si>
  <si>
    <t>2003907145</t>
  </si>
  <si>
    <t>389610018000.S</t>
  </si>
  <si>
    <t>Snímač priestorový kvality vzduchu - ADS CO2 24</t>
  </si>
  <si>
    <t>-1510764166</t>
  </si>
  <si>
    <t>04 - ÚK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</si>
  <si>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</si>
  <si>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</si>
  <si>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</si>
  <si>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</si>
  <si>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</si>
  <si>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862181101.S</t>
  </si>
  <si>
    <t>Montáž predizolovaného potrubia do 145 °C pre ÚK, kondenzát, horúcovod, ulož.podzemné, DN 40, hr.st.2,6 mm, izol. štandardná D 110 mm</t>
  </si>
  <si>
    <t>-829591828</t>
  </si>
  <si>
    <t>141150000400</t>
  </si>
  <si>
    <t>Rúra oceľová predizolovaná A štandardná DN 40 pre ústredné kúrenie, d 48,3 mm, hr. steny 2,6 mm, dĺ. 6 m, priemer s izoláciou 110 mm, plášť HDPE, PIPECO</t>
  </si>
  <si>
    <t>2132949554</t>
  </si>
  <si>
    <t>Poznámka k položke:_x000D_
Pre ústredné kúrenie, kondenzát, horúcovod, uloženie podzemné. Rúra oceľová pozdĺžne zváraná /P235TR1/. Predizolované potrubie do 145°C ponúka firma PIPECO SLOVAKIA s.r.o. ako tzv. združený systém. Preň je charakteristické, že teplonosná rúra, izolácia a plášťová rúra tvoria jednotný celok.</t>
  </si>
  <si>
    <t>-74881478</t>
  </si>
  <si>
    <t>1721593343</t>
  </si>
  <si>
    <t>1161484592</t>
  </si>
  <si>
    <t>1151901672</t>
  </si>
  <si>
    <t>979089312.S</t>
  </si>
  <si>
    <t>Poplatok za skladovanie - kovy (meď, bronz, mosadz atď.) (17 04 ), ostatné</t>
  </si>
  <si>
    <t>-45662445</t>
  </si>
  <si>
    <t>768783703</t>
  </si>
  <si>
    <t>1875976895</t>
  </si>
  <si>
    <t>-746298368</t>
  </si>
  <si>
    <t>-1632368611</t>
  </si>
  <si>
    <t>713482131.S</t>
  </si>
  <si>
    <t>Montáž trubíc z PE, hr.30 mm,vnút.priemer do 38 mm</t>
  </si>
  <si>
    <t>1463277648</t>
  </si>
  <si>
    <t>283310006100</t>
  </si>
  <si>
    <t>Izolačná PE trubica TUBOLIT DG 18x30 mm (d potrubia x hr. izolácie), rozrezaná, AZ FLEX</t>
  </si>
  <si>
    <t>1329680001</t>
  </si>
  <si>
    <t>713482132.S</t>
  </si>
  <si>
    <t>Montáž trubíc z PE, hr.30 mm,vnút.priemer 39-70 mm</t>
  </si>
  <si>
    <t>1311043585</t>
  </si>
  <si>
    <t>283310006500</t>
  </si>
  <si>
    <t>Izolačná PE trubica TUBOLIT DG 42x30 mm (d potrubia x hr. izolácie), rozrezaná, AZ FLEX</t>
  </si>
  <si>
    <t>1032788946</t>
  </si>
  <si>
    <t>283310006600</t>
  </si>
  <si>
    <t>Izolačná PE trubica TUBOLIT DG 48x30 mm (d potrubia x hr. izolácie), rozrezaná, AZ FLEX</t>
  </si>
  <si>
    <t>-1991308508</t>
  </si>
  <si>
    <t>-1119282922</t>
  </si>
  <si>
    <t>731</t>
  </si>
  <si>
    <t>Ústredné kúrenie - kotolne</t>
  </si>
  <si>
    <t>731200816.S</t>
  </si>
  <si>
    <t>Demontáž kotla</t>
  </si>
  <si>
    <t>-1106425217</t>
  </si>
  <si>
    <t>732</t>
  </si>
  <si>
    <t>Ústredné kúrenie - strojovne</t>
  </si>
  <si>
    <t>732219225.S</t>
  </si>
  <si>
    <t>Montáž zásobníkového ohrievača vody pre ohrev pitnej vody objem 750-1000 l</t>
  </si>
  <si>
    <t>593178759</t>
  </si>
  <si>
    <t>1737311</t>
  </si>
  <si>
    <t>Zásobník tepla s prípravou teplej vody Hygienic 1000/25</t>
  </si>
  <si>
    <t>312209945</t>
  </si>
  <si>
    <t>732222120.S</t>
  </si>
  <si>
    <t xml:space="preserve">Montáž doskového výmenníka tepla </t>
  </si>
  <si>
    <t>-1774320342</t>
  </si>
  <si>
    <t>484320005000.S</t>
  </si>
  <si>
    <t>Stanica cirkulačného doskového výmenníka tepla pre</t>
  </si>
  <si>
    <t>496409901</t>
  </si>
  <si>
    <t>732320814.S</t>
  </si>
  <si>
    <t>Demontáž nádrže</t>
  </si>
  <si>
    <t>-1115634141</t>
  </si>
  <si>
    <t>732331057.S</t>
  </si>
  <si>
    <t>Montáž expanznej nádoby tlak 6 barov s membránou 250 l</t>
  </si>
  <si>
    <t>-635498190</t>
  </si>
  <si>
    <t>16253</t>
  </si>
  <si>
    <t>Contraflex 250/6</t>
  </si>
  <si>
    <t>-1216373372</t>
  </si>
  <si>
    <t>732331910.S</t>
  </si>
  <si>
    <t>Montáž potrubného oddeľovača</t>
  </si>
  <si>
    <t>-514990628</t>
  </si>
  <si>
    <t>27424</t>
  </si>
  <si>
    <t>Prescor BFP BA ½ M - potrubný oddeľovač proti</t>
  </si>
  <si>
    <t>-1665065096</t>
  </si>
  <si>
    <t>732331920.S</t>
  </si>
  <si>
    <t>Automatické doplňovanie a kontrola tlaku vody bez čerpadla, do 10 bar/90st.C</t>
  </si>
  <si>
    <t>-1134460941</t>
  </si>
  <si>
    <t>23761</t>
  </si>
  <si>
    <t>Flexcon PA AutoFill</t>
  </si>
  <si>
    <t>-193262331</t>
  </si>
  <si>
    <t>732429111.S</t>
  </si>
  <si>
    <t>Montáž čerpadla (do potrubia) obehového špirálového DN 25</t>
  </si>
  <si>
    <t>-562650573</t>
  </si>
  <si>
    <t>66911</t>
  </si>
  <si>
    <t>1" Grundfos Alpha2 25-40</t>
  </si>
  <si>
    <t>-1965477826</t>
  </si>
  <si>
    <t>732460130.S</t>
  </si>
  <si>
    <t>Montáž sústavy tepelného čerpadla</t>
  </si>
  <si>
    <t>-802373025</t>
  </si>
  <si>
    <t>9146356AM</t>
  </si>
  <si>
    <t>Tepelne cerpadlo IDM TERRA AL 32 TWIN (400 V), vrátane</t>
  </si>
  <si>
    <t>-1464010483</t>
  </si>
  <si>
    <t>Poznámka k položke:_x000D_
splitové tepelné čerpadlo BWL 1S s elektrickým ohrevným článkom 6 kW a výkonom 10 kW - COP 3,8 pri A2/W35 (STN EN 14511) - EER (chladenie) až 4,1 pri A35/W18 (STN EN 14511) - vnútorná jednotka – rozmery (v x š x h) 790 x 440 x 340 mm, hmotnosť 33 kg - von</t>
  </si>
  <si>
    <t>9146358AM</t>
  </si>
  <si>
    <t>Nabíjacie čerpadlo, energetická trieda A vrátane dvoch</t>
  </si>
  <si>
    <t>-952749441</t>
  </si>
  <si>
    <t>Poznámka k položke:_x000D_
splitové tepelné čerpadlo BWL 1S s elektrickým ohrevným článkom 6 kW a výkonom 14 kW - COP 3,8 pri A2/W35 (STN EN 14511) - EER (chladenie) až 3,4 pri A35/W18 (STN EN 14511) - vnútorná jednotka – rozmery (v x š x h) 790 x 440 x 340 mm, hmotnosť 33 kg - von</t>
  </si>
  <si>
    <t>383783</t>
  </si>
  <si>
    <t>set pripojovacích káblov</t>
  </si>
  <si>
    <t>-139983982</t>
  </si>
  <si>
    <t>732470015.S</t>
  </si>
  <si>
    <t xml:space="preserve">Montáž čerpadlovej skupiny </t>
  </si>
  <si>
    <t>-1350178320</t>
  </si>
  <si>
    <t>94003214</t>
  </si>
  <si>
    <t>Priama čerpadlová skupina DN32, čerpadlo Wilo Yonos PARA 30/1-6</t>
  </si>
  <si>
    <t>-611095252</t>
  </si>
  <si>
    <t>Poznámka k položke:_x000D_
SAMOSTATNE NEPREDAJNÉ (Čerpadlové skupiny a ich príslušenstvo sú predávané iba spolu s kotlom)</t>
  </si>
  <si>
    <t>998732201.S</t>
  </si>
  <si>
    <t>Presun hmôt pre strojovne v objektoch výšky do 6 m</t>
  </si>
  <si>
    <t>211953843</t>
  </si>
  <si>
    <t>733</t>
  </si>
  <si>
    <t>Ústredné kúrenie - rozvodné potrubie</t>
  </si>
  <si>
    <t>733120826.S</t>
  </si>
  <si>
    <t>Demontáž potrubia z oceľových rúrok hladkých s armatúrami,  -0,00841t</t>
  </si>
  <si>
    <t>-1138658089</t>
  </si>
  <si>
    <t>733125000.S</t>
  </si>
  <si>
    <t>Potrubie z uhlíkovej ocele spájané lisovaním 10x1,0</t>
  </si>
  <si>
    <t>1407518165</t>
  </si>
  <si>
    <t>733125003.S</t>
  </si>
  <si>
    <t>Potrubie z uhlíkovej ocele spájané lisovaním 15x1,2</t>
  </si>
  <si>
    <t>2071059923</t>
  </si>
  <si>
    <t>733125009.S</t>
  </si>
  <si>
    <t>Potrubie z uhlíkovej ocele spájané lisovaním 22x1,5</t>
  </si>
  <si>
    <t>-1790694833</t>
  </si>
  <si>
    <t>733125012.S</t>
  </si>
  <si>
    <t>Potrubie z uhlíkovej ocele spájané lisovaním 28x1,5</t>
  </si>
  <si>
    <t>-2085935654</t>
  </si>
  <si>
    <t>733125015.S</t>
  </si>
  <si>
    <t>Potrubie z uhlíkovej ocele spájané lisovaním 35x1,5</t>
  </si>
  <si>
    <t>1973617811</t>
  </si>
  <si>
    <t>733125018.S</t>
  </si>
  <si>
    <t>Potrubie z uhlíkovej ocele spájané lisovaním 42x1,5</t>
  </si>
  <si>
    <t>-1631571047</t>
  </si>
  <si>
    <t>733126000.S</t>
  </si>
  <si>
    <t xml:space="preserve">Montáž tvarovky - spojky </t>
  </si>
  <si>
    <t>1504061727</t>
  </si>
  <si>
    <t>319510002200</t>
  </si>
  <si>
    <t>Spojka DN15 na DN25 , s vonkajším závitom pre oceľové rúry</t>
  </si>
  <si>
    <t>-2093566997</t>
  </si>
  <si>
    <t>733181363.S</t>
  </si>
  <si>
    <t>Montáž odlučovača vzduchu absorbčného plavákového závitový spoj G 2</t>
  </si>
  <si>
    <t>-676879453</t>
  </si>
  <si>
    <t>30006</t>
  </si>
  <si>
    <t>Flamcovent Smart 2"</t>
  </si>
  <si>
    <t>585016024</t>
  </si>
  <si>
    <t>733181400.S</t>
  </si>
  <si>
    <t>Montáž odkalovača DN 50</t>
  </si>
  <si>
    <t>84488056</t>
  </si>
  <si>
    <t>30026</t>
  </si>
  <si>
    <t>Flamco Clean Smart 2"</t>
  </si>
  <si>
    <t>1063843422</t>
  </si>
  <si>
    <t>998733101.S</t>
  </si>
  <si>
    <t>Presun hmôt pre rozvody potrubia v objektoch výšky do 6 m</t>
  </si>
  <si>
    <t>-1270564774</t>
  </si>
  <si>
    <t>734</t>
  </si>
  <si>
    <t>Ústredné kúrenie - armatúry</t>
  </si>
  <si>
    <t>734213250.S</t>
  </si>
  <si>
    <t>Montáž ventilu závitového G 1/2</t>
  </si>
  <si>
    <t>953208322</t>
  </si>
  <si>
    <t>1421761</t>
  </si>
  <si>
    <t>HERZ  Ventil STRÖMAX-GR DN 15,  priamy, vyvažovací, 2 vrty 1/4 uzatvorené uzávermi, hrdlo x hrdlo</t>
  </si>
  <si>
    <t>872504908</t>
  </si>
  <si>
    <t>734222112.S</t>
  </si>
  <si>
    <t>Montáž regulačného kohúta guľového 4-cestného DN 15</t>
  </si>
  <si>
    <t>-39885661</t>
  </si>
  <si>
    <t>1778341</t>
  </si>
  <si>
    <t>HERZ Ventil VUA-40 DN 15, štvorcestný termostatický priamy, pre 2-rúrkové sústavy, prednastaviteľný termostatický zvršok, pripojenie vyk. telesa ponornou rúrou dĺ = 150 mm - DN 11 mm,</t>
  </si>
  <si>
    <t>1437018773</t>
  </si>
  <si>
    <t>734223150.S</t>
  </si>
  <si>
    <t>Montáž pripájacieho kusu DN 15</t>
  </si>
  <si>
    <t>-552610396</t>
  </si>
  <si>
    <t>1369291</t>
  </si>
  <si>
    <t>HERZ Diel pripájací HERZ-3000, Rp 1/2"xG 3/4", priamy, M 28 x 1,5, s intergovaným termostatickým zvrškom s prednastavením, pre 2-rúrkové sústavy, priamy, pripojenie vyk. telesa Rp 1/2", pripojenie na rúru vonk. závitom G 3/4" s kužeľ. tesnením</t>
  </si>
  <si>
    <t>-289229382</t>
  </si>
  <si>
    <t>734223210.S</t>
  </si>
  <si>
    <t xml:space="preserve">Montáž termostatickej hlavice </t>
  </si>
  <si>
    <t>7809992</t>
  </si>
  <si>
    <t>1920060</t>
  </si>
  <si>
    <t>HERZ Termostatická hlavica HERZ "Design" "Mini" so závitom M 28 x 1,5, s kvapalinovým snímačom, automatická protimrazová ochrana pri cca 6°C, teplotný rozsah 6 - 28 °C</t>
  </si>
  <si>
    <t>-1310415089</t>
  </si>
  <si>
    <t>734223257.S</t>
  </si>
  <si>
    <t>Montáž zverného šróbenia</t>
  </si>
  <si>
    <t>1890606257</t>
  </si>
  <si>
    <t>1624001</t>
  </si>
  <si>
    <t>HERZ Prípojka zvarová, plocho tesnená matica G 3/4", zvarová vsuvka a tesnenie, 21 mm, pre ventily 4004, 4315, 4325, 4415, 4417, 4207, 7761, 7217, 4216, 7766</t>
  </si>
  <si>
    <t>-955022124</t>
  </si>
  <si>
    <t>734224009.S</t>
  </si>
  <si>
    <t>Montáž guľového kohúta závitového G 3/4</t>
  </si>
  <si>
    <t>-1132857714</t>
  </si>
  <si>
    <t>551210044700.S</t>
  </si>
  <si>
    <t>Guľový ventil 3/4”, páčka chróm</t>
  </si>
  <si>
    <t>885503626</t>
  </si>
  <si>
    <t>734224012.S</t>
  </si>
  <si>
    <t>Montáž guľového kohúta závitového G 1</t>
  </si>
  <si>
    <t>-210130305</t>
  </si>
  <si>
    <t>551210044800.S</t>
  </si>
  <si>
    <t>Guľový ventil 1”, páčka chróm</t>
  </si>
  <si>
    <t>1423865987</t>
  </si>
  <si>
    <t>734224015.S</t>
  </si>
  <si>
    <t>Montáž guľového kohúta závitového G 5/4</t>
  </si>
  <si>
    <t>-1598425802</t>
  </si>
  <si>
    <t>551210044900.S</t>
  </si>
  <si>
    <t>Guľový ventil 1 1/4”, páčka chróm</t>
  </si>
  <si>
    <t>-1906040897</t>
  </si>
  <si>
    <t>734224018.S</t>
  </si>
  <si>
    <t>Montáž guľového kohúta závitového G 6/4</t>
  </si>
  <si>
    <t>751978895</t>
  </si>
  <si>
    <t>551210045000.S</t>
  </si>
  <si>
    <t>Guľový ventil 1 1/2”, páčka chróm</t>
  </si>
  <si>
    <t>1842364982</t>
  </si>
  <si>
    <t>734240010.S</t>
  </si>
  <si>
    <t>Montáž spätnej klapky závitovej G 1</t>
  </si>
  <si>
    <t>1610080056</t>
  </si>
  <si>
    <t>551190001000.S</t>
  </si>
  <si>
    <t>Spätná klapka vodorovná závitová 1", PN 10, pre vodu, mosadz</t>
  </si>
  <si>
    <t>-1351513938</t>
  </si>
  <si>
    <t>734240020.S</t>
  </si>
  <si>
    <t>Montáž spätnej klapky závitovej G 6/4</t>
  </si>
  <si>
    <t>1776187333</t>
  </si>
  <si>
    <t>551190001200.S</t>
  </si>
  <si>
    <t>Spätná klapka vodorovná závitová 6/4", PN 10, pre vodu, mosadz</t>
  </si>
  <si>
    <t>1684776617</t>
  </si>
  <si>
    <t>734252110.S</t>
  </si>
  <si>
    <t>Montáž ventilu poistného rohového G 1/2</t>
  </si>
  <si>
    <t>878581093</t>
  </si>
  <si>
    <t>27665</t>
  </si>
  <si>
    <t>Prescor 1/2 x 1/2 - 3 bar</t>
  </si>
  <si>
    <t>1579795910</t>
  </si>
  <si>
    <t>734252130.S</t>
  </si>
  <si>
    <t>Montáž ventilu poistného rohového G 1</t>
  </si>
  <si>
    <t>738360470</t>
  </si>
  <si>
    <t>22390</t>
  </si>
  <si>
    <t>Flexcontrol 1"</t>
  </si>
  <si>
    <t>1692001552</t>
  </si>
  <si>
    <t>734291330.S</t>
  </si>
  <si>
    <t>Montáž filtra závitového G 3/4</t>
  </si>
  <si>
    <t>1479483619</t>
  </si>
  <si>
    <t>422010002200.S</t>
  </si>
  <si>
    <t>Filter závitový nerez 3/4", dĺ. 80 mm, pre vykurovanie a klimatizácie, rozvody vody a priemysel</t>
  </si>
  <si>
    <t>-1582258450</t>
  </si>
  <si>
    <t>734291350.S</t>
  </si>
  <si>
    <t>Montáž filtra závitového G 1 1/4</t>
  </si>
  <si>
    <t>274064327</t>
  </si>
  <si>
    <t>422010002400.S</t>
  </si>
  <si>
    <t>Filter závitový nerez 5/4", dĺ. 105 mm, pre vykurovanie a klimatizácie, rozvody vody a priemysel</t>
  </si>
  <si>
    <t>-1438469788</t>
  </si>
  <si>
    <t>734291360.S</t>
  </si>
  <si>
    <t>Montáž filtra závitového G 1 1/2</t>
  </si>
  <si>
    <t>-1282487411</t>
  </si>
  <si>
    <t>422010002500.S</t>
  </si>
  <si>
    <t>Filter závitový nerez 6/4", dĺ. 120 mm, pre vykurovanie a klimatizácie, rozvody vody a priemysel</t>
  </si>
  <si>
    <t>-1704027209</t>
  </si>
  <si>
    <t>734391114.S</t>
  </si>
  <si>
    <t>Montáž prstenca pre vykurovacie telesá</t>
  </si>
  <si>
    <t>-440377887</t>
  </si>
  <si>
    <t>1300101</t>
  </si>
  <si>
    <t>HERZ Prstenec kužeľový G 3/4",  pre pripojenie vykurovacieho telesa, 1 sada = 2 ks</t>
  </si>
  <si>
    <t>-809365054</t>
  </si>
  <si>
    <t>998734101.S</t>
  </si>
  <si>
    <t>Presun hmôt pre armatúry v objektoch výšky do 6 m</t>
  </si>
  <si>
    <t>943922221</t>
  </si>
  <si>
    <t>735</t>
  </si>
  <si>
    <t>Ústredné kúrenie - vykurovacie telesá</t>
  </si>
  <si>
    <t>735151832.S</t>
  </si>
  <si>
    <t>Demontáž vykurovacieho telesa,  -0,07003t</t>
  </si>
  <si>
    <t>1477142345</t>
  </si>
  <si>
    <t>735154030.S</t>
  </si>
  <si>
    <t>Montáž vykurovacieho telesa panelového jednoradového výšky 500 mm/ dĺžky 400-600 mm</t>
  </si>
  <si>
    <t>1398635695</t>
  </si>
  <si>
    <t>V00115005009016011</t>
  </si>
  <si>
    <t>Oceľové panelové radiátory KORAD 11VK 500x500, s pripojením vpravo/vľavo, s 1 panelom a 1 konvektorom</t>
  </si>
  <si>
    <t>-968812121</t>
  </si>
  <si>
    <t>735154131.S</t>
  </si>
  <si>
    <t>Montáž vykurovacieho telesa panelového dvojradového výšky 500 mm/ dĺžky 700-900 mm</t>
  </si>
  <si>
    <t>-104316762</t>
  </si>
  <si>
    <t>V00225007009016011</t>
  </si>
  <si>
    <t>Oceľové panelové radiátory KORAD 22VK 500x700, s pripojením vpravo/vľavo, s 2 panelmi a 2 konvektormi</t>
  </si>
  <si>
    <t>422261992</t>
  </si>
  <si>
    <t>735154140.S</t>
  </si>
  <si>
    <t>Montáž vykurovacieho telesa panelového dvojradového výšky 600 mm/ dĺžky 400-600 mm</t>
  </si>
  <si>
    <t>1600154776</t>
  </si>
  <si>
    <t>V00226006009016011</t>
  </si>
  <si>
    <t>Oceľové panelové radiátory KORAD 22VK 600x600, s pripojením vpravo/vľavo, s 2 panelmi a 2 konvektormi</t>
  </si>
  <si>
    <t>183561293</t>
  </si>
  <si>
    <t>735154141.S</t>
  </si>
  <si>
    <t>Montáž vykurovacieho telesa panelového dvojradového výšky 600 mm/ dĺžky 700-900 mm</t>
  </si>
  <si>
    <t>154204282</t>
  </si>
  <si>
    <t>V00226007009016011</t>
  </si>
  <si>
    <t>Oceľové panelové radiátory KORAD 22VK 600x700, s pripojením vpravo/vľavo, s 2 panelmi a 2 konvektormi</t>
  </si>
  <si>
    <t>-1556994576</t>
  </si>
  <si>
    <t>V00226009009016011</t>
  </si>
  <si>
    <t>Oceľové panelové radiátory KORAD 22VK 600x900, s pripojením vpravo/vľavo, s 2 panelmi a 2 konvektormi</t>
  </si>
  <si>
    <t>-1825499469</t>
  </si>
  <si>
    <t>735154142.S</t>
  </si>
  <si>
    <t>Montáž vykurovacieho telesa panelového dvojradového výšky 600 mm/ dĺžky 1000-1200 mm</t>
  </si>
  <si>
    <t>-1519483256</t>
  </si>
  <si>
    <t>V00226011009016011</t>
  </si>
  <si>
    <t>Oceľové panelové radiátory KORAD 22VK 600x1100, s pripojením vpravo/vľavo, s 2 panelmi a 2 konvektormi</t>
  </si>
  <si>
    <t>1599146787</t>
  </si>
  <si>
    <t>735154143.S</t>
  </si>
  <si>
    <t>Montáž vykurovacieho telesa panelového dvojradového výšky 600 mm/ dĺžky 1400-1800 mm</t>
  </si>
  <si>
    <t>153788085</t>
  </si>
  <si>
    <t>V00226014009016011</t>
  </si>
  <si>
    <t>Oceľové panelové radiátory KORAD 22VK 600x1400, s pripojením vpravo/vľavo, s 2 panelmi a 2 konvektormi</t>
  </si>
  <si>
    <t>-1199364418</t>
  </si>
  <si>
    <t>735154241.S</t>
  </si>
  <si>
    <t>Montáž vykurovacieho telesa panelového trojradového výšky 600 mm/ dĺžky 700-900 mm</t>
  </si>
  <si>
    <t>18203739</t>
  </si>
  <si>
    <t>V00336008009016011</t>
  </si>
  <si>
    <t>Oceľové panelové radiátory KORAD 33VK 600x800, s pripojením vpravo/vľavo, s 3 panelmi a 3 konvektormi</t>
  </si>
  <si>
    <t>833845300</t>
  </si>
  <si>
    <t>735154242.S</t>
  </si>
  <si>
    <t>Montáž vykurovacieho telesa panelového trojradového výšky 600 mm/ dĺžky 1000-1200 mm</t>
  </si>
  <si>
    <t>2066871061</t>
  </si>
  <si>
    <t>V00336010009016011</t>
  </si>
  <si>
    <t>Oceľové panelové radiátory KORAD 33VK 600x1000, s pripojením vpravo/vľavo, s 3 panelmi a 3 konvektormi</t>
  </si>
  <si>
    <t>-1684761722</t>
  </si>
  <si>
    <t>V00336012009016011</t>
  </si>
  <si>
    <t>Oceľové panelové radiátory KORAD 33VK 600x1200, s pripojením vpravo/vľavo, s 3 panelmi a 3 konvektormi</t>
  </si>
  <si>
    <t>1308056006</t>
  </si>
  <si>
    <t>735154243.S</t>
  </si>
  <si>
    <t>Montáž vykurovacieho telesa panelového trojradového výšky 600 mm/ dĺžky 1400-1800 mm</t>
  </si>
  <si>
    <t>389893459</t>
  </si>
  <si>
    <t>V00336014009016011</t>
  </si>
  <si>
    <t>Oceľové panelové radiátory KORAD 33VK 600x1400, s pripojením vpravo/vľavo, s 3 panelmi a 3 konvektormi</t>
  </si>
  <si>
    <t>-1071298700</t>
  </si>
  <si>
    <t>V00336018009016011</t>
  </si>
  <si>
    <t>Oceľové panelové radiátory KORAD 33VK 600x1800, s pripojením vpravo/vľavo, s 3 panelmi a 3 konvektormi</t>
  </si>
  <si>
    <t>162233158</t>
  </si>
  <si>
    <t>735162250.S</t>
  </si>
  <si>
    <t>Montáž vykurovacieho telesa rúrkového elektrického výšky 1820 mm</t>
  </si>
  <si>
    <t>-474027764</t>
  </si>
  <si>
    <t>KLM-182075-00-10</t>
  </si>
  <si>
    <t>KORALUX LINEAR MAX 1820/0750 RAL 9016</t>
  </si>
  <si>
    <t>-633695149</t>
  </si>
  <si>
    <t>Poznámka k položke:_x000D_
8590822091895</t>
  </si>
  <si>
    <t>KLM-182075-00-101</t>
  </si>
  <si>
    <t>KORALUX LINEAR MAX 1820/0750 RAL 9001</t>
  </si>
  <si>
    <t>1712421608</t>
  </si>
  <si>
    <t>998735101.S</t>
  </si>
  <si>
    <t>Presun hmôt pre vykurovacie telesá v objektoch výšky do 6 m</t>
  </si>
  <si>
    <t>-844039977</t>
  </si>
  <si>
    <t>210452001.S</t>
  </si>
  <si>
    <t xml:space="preserve">Montáž elektrického vykurovacieho kábla </t>
  </si>
  <si>
    <t>1094343933</t>
  </si>
  <si>
    <t>341710006700.S</t>
  </si>
  <si>
    <t>Elektrický ohrevný kábel Q termo TSHC 10 AQ</t>
  </si>
  <si>
    <t>459421663</t>
  </si>
  <si>
    <t>341720009000.S</t>
  </si>
  <si>
    <t>Pripojovací a ukončovací vodotesný set pre TSHC 10</t>
  </si>
  <si>
    <t>2058029069</t>
  </si>
  <si>
    <t>210461050.S</t>
  </si>
  <si>
    <t>Montáž elektroohrevného článku</t>
  </si>
  <si>
    <t>-1385491742</t>
  </si>
  <si>
    <t>KSA250ABZFL21</t>
  </si>
  <si>
    <t>Elektroohrevný článok na ištaláciu do vykurovacieho</t>
  </si>
  <si>
    <t>256</t>
  </si>
  <si>
    <t>2112868277</t>
  </si>
  <si>
    <t>21096</t>
  </si>
  <si>
    <t>Montáž záložného zdroja</t>
  </si>
  <si>
    <t>-587951960</t>
  </si>
  <si>
    <t>199610</t>
  </si>
  <si>
    <t>Záložný zdroj ZZ20 12V 230V 300W sínusový</t>
  </si>
  <si>
    <t>-566094947</t>
  </si>
  <si>
    <t>Vyspravenie po búracích prácach</t>
  </si>
  <si>
    <t>987098810</t>
  </si>
  <si>
    <t>05 - ELI</t>
  </si>
  <si>
    <t>21-M - Práce a dodávky – M    Elektromontáže   NN prípojka HDV, meranie</t>
  </si>
  <si>
    <t xml:space="preserve">46-M - Zemné práce pri extr.mont.prácach   </t>
  </si>
  <si>
    <t xml:space="preserve">D1 - Elektromontáže   </t>
  </si>
  <si>
    <t>D2 - Práce a dodávky – M    Bleskozvod - Uzemnenie</t>
  </si>
  <si>
    <t>OST - Ostatné</t>
  </si>
  <si>
    <t>VRN - Investičné náklady neobsiahnuté v cenách</t>
  </si>
  <si>
    <t>Práce a dodávky – M    Elektromontáže   NN prípojka HDV, meranie</t>
  </si>
  <si>
    <t>MAT.</t>
  </si>
  <si>
    <t>Kábel hliníkový NAYY 4x25 mm2   - dlžka sa upresní pri rekonštr.NN prípojky</t>
  </si>
  <si>
    <t>210902362</t>
  </si>
  <si>
    <t>Kábel hliníkový silový, uložený volne NAYY 0,6/1 kV 4x25</t>
  </si>
  <si>
    <t>MAT..1</t>
  </si>
  <si>
    <t>Skriňa elektromerová RE 1.0-F402 pilierový 1 x hlavný trojpólový istič do 50A</t>
  </si>
  <si>
    <t>210193053</t>
  </si>
  <si>
    <t>Skriňa ER plastová, trojfázová, jednotarifná 1 odberateľ</t>
  </si>
  <si>
    <t>MAT..2</t>
  </si>
  <si>
    <t>Kábel medený CYKY 5x10 mm2    - dlžka káblov sa upresní pri ich montáži</t>
  </si>
  <si>
    <t>210800242</t>
  </si>
  <si>
    <t>Kábel medený uložený volne/pod omietkou CYKY  450/750 V  5x10mm2</t>
  </si>
  <si>
    <t>210100259</t>
  </si>
  <si>
    <t>Ukončenie celoplastových káblov zmrašť. záklopkou alebo páskou do 5 x 10 mm2</t>
  </si>
  <si>
    <t>210100004</t>
  </si>
  <si>
    <t>Ukončenie vodičov v rozvádzač. vrátane zapojenia a vodičovej koncovky do 10 mm2</t>
  </si>
  <si>
    <t>210960836.S</t>
  </si>
  <si>
    <t>Demontáž do sute - spínač , istič, vypínač, chránič   -0,00020 t</t>
  </si>
  <si>
    <t>-1538998269</t>
  </si>
  <si>
    <t>210961051.S</t>
  </si>
  <si>
    <t>Demontáž do sute - zásuvka domová vstavaná 10, 16 A 48, 250, 400 V vyhotovenie 2P   -0,00021 t</t>
  </si>
  <si>
    <t>-698494046</t>
  </si>
  <si>
    <t>210962812.S</t>
  </si>
  <si>
    <t>Demontáž do sute - svorkovnica  -0,00017 t</t>
  </si>
  <si>
    <t>1971912341</t>
  </si>
  <si>
    <t>210962911.S</t>
  </si>
  <si>
    <t>Demontáž - rozvádzača   -0,01800 t</t>
  </si>
  <si>
    <t>872772002</t>
  </si>
  <si>
    <t>210964304.S</t>
  </si>
  <si>
    <t>Demontáž do sute - svietidla interiérového vrátane odpojenia   -0,00500 t</t>
  </si>
  <si>
    <t>1074916666</t>
  </si>
  <si>
    <t>210964901.S</t>
  </si>
  <si>
    <t>1126163927</t>
  </si>
  <si>
    <t>210967212.S</t>
  </si>
  <si>
    <t>Demontáž - vodičov   -0,00016 t</t>
  </si>
  <si>
    <t>132578385</t>
  </si>
  <si>
    <t>46-M</t>
  </si>
  <si>
    <t xml:space="preserve">Zemné práce pri extr.mont.prácach   </t>
  </si>
  <si>
    <t>460010012</t>
  </si>
  <si>
    <t>Vytýčenie trasy vonkajšieho silového vedenia,v prehľadnom teréne</t>
  </si>
  <si>
    <t>km</t>
  </si>
  <si>
    <t>460200163</t>
  </si>
  <si>
    <t>Hĺbenie káblovej ryhy 35 cm širokej a 80 cm hlbokej, v zemine triedy 3</t>
  </si>
  <si>
    <t>460420381</t>
  </si>
  <si>
    <t>Zriad. káblového lôžka z piesku vrstvy 10 cm, bet. doskami 50 x 15 x 4 cm</t>
  </si>
  <si>
    <t>460490012</t>
  </si>
  <si>
    <t>Rozvinutie a uloženie výstražnej fólie z PVC do ryhy,šírka 33 cm</t>
  </si>
  <si>
    <t>MAT..3</t>
  </si>
  <si>
    <t>Fólia červená v m</t>
  </si>
  <si>
    <t>MAT..4</t>
  </si>
  <si>
    <t>Kamenivo ťažené drobné 0-1 B</t>
  </si>
  <si>
    <t>460560163</t>
  </si>
  <si>
    <t>Ručný zásyp nezap. káblovej ryhy bez zhutn. zeminy, 35 cm širokej, 80 cm hlbokej v zemine tr. 3</t>
  </si>
  <si>
    <t>460620013</t>
  </si>
  <si>
    <t>Proviz. úprava terénu v zemine tr. 3,</t>
  </si>
  <si>
    <t>D1</t>
  </si>
  <si>
    <t xml:space="preserve">Elektromontáže   </t>
  </si>
  <si>
    <t>MAT..5</t>
  </si>
  <si>
    <t>Domový rozvádzač plastový 72 MOD, 400V, 40A, Ik-10kA, IP44/IP20</t>
  </si>
  <si>
    <t>MAT..6</t>
  </si>
  <si>
    <t>Domový rozvádzač plastový 36 MOD, 400V, 40A, Ik-10kA, IP44/IP20</t>
  </si>
  <si>
    <t>MAT..7</t>
  </si>
  <si>
    <t>Domový rozvádzač plastový 24 MOD, 400V, 40A, Ik-10kA, IP44/IP20</t>
  </si>
  <si>
    <t>210193074</t>
  </si>
  <si>
    <t>Domova rozvodnica do 72 M pre zapustenú montáž bez sekacích prác</t>
  </si>
  <si>
    <t>210193072</t>
  </si>
  <si>
    <t>Domova rozvodnica do 36 M pre zapustenú montáž bez sekacích prác</t>
  </si>
  <si>
    <t>MAT..8</t>
  </si>
  <si>
    <t>Istič trojpolový C50A, 6 kA s vyp.cievkou</t>
  </si>
  <si>
    <t>MAT..9</t>
  </si>
  <si>
    <t>Istič trojpolový C32A, 6 kA</t>
  </si>
  <si>
    <t>MAT..10</t>
  </si>
  <si>
    <t>Istič trojpolový C25A, 6 kA</t>
  </si>
  <si>
    <t>MAT..11</t>
  </si>
  <si>
    <t>Istič trojpolový C20A, 6 kA</t>
  </si>
  <si>
    <t>MAT..12</t>
  </si>
  <si>
    <t>Istič trojpolový C16A, 6 kA</t>
  </si>
  <si>
    <t>MAT..13</t>
  </si>
  <si>
    <t>Istič jednopolový C16A, 6 kA</t>
  </si>
  <si>
    <t>MAT..14</t>
  </si>
  <si>
    <t>Istič jednopolový C10A, 6 kA</t>
  </si>
  <si>
    <t>MAT..15</t>
  </si>
  <si>
    <t>Istič jednopolový C6A, 6 kA</t>
  </si>
  <si>
    <t>MAT..16</t>
  </si>
  <si>
    <t>Zvodič prepätia kombinovaný SVBC-12,5-N-MZS</t>
  </si>
  <si>
    <t>MAT..17</t>
  </si>
  <si>
    <t>Prúdový chránič s nadprúdovou ochranou OLI-16B-1N-030AC, 2P, B16 A</t>
  </si>
  <si>
    <t>MAT..18</t>
  </si>
  <si>
    <t>Prúdový chránič s nadprúdovou ochranou OLI-10B-1N-030AC, 2P, B10 A</t>
  </si>
  <si>
    <t>MAT..19</t>
  </si>
  <si>
    <t>Stýkač inštalačný impulsný ACTI RSI-20-02-A230</t>
  </si>
  <si>
    <t>MAT..20</t>
  </si>
  <si>
    <t>Stmievač modulárny 0-230V/16A</t>
  </si>
  <si>
    <t>210120404</t>
  </si>
  <si>
    <t>Istič vzduchový trojpólový do 63 A</t>
  </si>
  <si>
    <t>210120401</t>
  </si>
  <si>
    <t>Istič vzduchový jednopólový do 63 A</t>
  </si>
  <si>
    <t>210120410</t>
  </si>
  <si>
    <t>Prúdové chrániče dvojpólové 16 - 100 A</t>
  </si>
  <si>
    <t>210130101</t>
  </si>
  <si>
    <t>Stýkač dvojpólový na DIN lištu do 25 A</t>
  </si>
  <si>
    <t>MAT..21</t>
  </si>
  <si>
    <t>Ovládač tlačidlový Total Stop T6</t>
  </si>
  <si>
    <t>MAT..22</t>
  </si>
  <si>
    <t>Signalizačné svietidlo červ/zele.230V/5W</t>
  </si>
  <si>
    <t>210110041</t>
  </si>
  <si>
    <t>Ovládače, signalizačné prvky montáž zapojenie</t>
  </si>
  <si>
    <t>MAT..23</t>
  </si>
  <si>
    <t>Kábel medený CYKY 5x6 mm2   - dlžka káblov sa upresní pri ich montáži</t>
  </si>
  <si>
    <t>MAT..24</t>
  </si>
  <si>
    <t>Kábel medený CYKY 5x4 mm2   - dlžka káblov sa upresní pri ich montáži</t>
  </si>
  <si>
    <t>MAT..25</t>
  </si>
  <si>
    <t>Kábel medený CYKY 5x2,5 mm2   - dlžka káblov sa upresní pri ich montáži</t>
  </si>
  <si>
    <t>MAT..26</t>
  </si>
  <si>
    <t>Kábel medený CYKY 3x2,5 mm2   - dlžka káblov sa upresní pri ich montáži</t>
  </si>
  <si>
    <t>MAT..27</t>
  </si>
  <si>
    <t>Kábel medený CYKY 3x1,5 mm2     - dlžka káblov sa upresní pri ich montáži</t>
  </si>
  <si>
    <t>MAT..28</t>
  </si>
  <si>
    <t>Kábel medený CYY 10 mm2     - dlžka káblov sa upresní pri ich montáži</t>
  </si>
  <si>
    <t>MAT..29</t>
  </si>
  <si>
    <t>Kábel medený CYY 6 mm2    - dlžka káblov sa upresní pri ich montáži</t>
  </si>
  <si>
    <t>974032830</t>
  </si>
  <si>
    <t>Vyrezanie rýh frézovaním v murive hĺbky 20 mm, š. 40 mm - dlžka sa upresní pri realizácii</t>
  </si>
  <si>
    <t>210800241</t>
  </si>
  <si>
    <t>Kábel medený uložený pod omietkou CYKY  450/750 V  do 5x6mm2</t>
  </si>
  <si>
    <t>210800227</t>
  </si>
  <si>
    <t>Kábel medený uložený pod omietkou CYKY  450/750 V  do 3x2,5mm2</t>
  </si>
  <si>
    <t>210100258</t>
  </si>
  <si>
    <t>Ukončenie celoplastových káblov zmrašť. záklopkou alebo páskou do 3 x 4 mm2</t>
  </si>
  <si>
    <t>210100002</t>
  </si>
  <si>
    <t>Ukončenie vodičov v rozvádzač. vrátane zapojenia a vodičovej koncovky do 6 mm2</t>
  </si>
  <si>
    <t>210220301</t>
  </si>
  <si>
    <t>Ochranné pospájanie v práčovniach, kúpeľniach, pevne uložené Cu 4-16mm2</t>
  </si>
  <si>
    <t>210800004</t>
  </si>
  <si>
    <t>Vodič medený uložený voľne CYY 450/750 V  6mm2</t>
  </si>
  <si>
    <t>MAT..30</t>
  </si>
  <si>
    <t>Krabica odbočná z PVC s viečkom a svorkovnicou pod omietku KR 97/5, Dxh 103x50 mm, KOPOS</t>
  </si>
  <si>
    <t>MAT..31</t>
  </si>
  <si>
    <t>Svorkovnica pripojovacia, 230/400 V, 5 póly, IP44, SEZ</t>
  </si>
  <si>
    <t>MAT..32</t>
  </si>
  <si>
    <t>Svorkovnica pripojovacia, 230/400 V, 3 póly, IP44, SEZ</t>
  </si>
  <si>
    <t>210010321</t>
  </si>
  <si>
    <t>Krabica (1903, KR 68) odbočná s viečkom, svorkovnicou vrátane zapojenia, kruhová</t>
  </si>
  <si>
    <t>210010502</t>
  </si>
  <si>
    <t>Osadenie lustrovej svorky vrátane zapojenia do 3 x 4</t>
  </si>
  <si>
    <t>122</t>
  </si>
  <si>
    <t>MAT..33</t>
  </si>
  <si>
    <t>Vypínač ŠTANDARD, DS1 1111 radenie 1</t>
  </si>
  <si>
    <t>124</t>
  </si>
  <si>
    <t>MAT..34</t>
  </si>
  <si>
    <t>Vypínač ŠTANDARD DS2 2203 radenie 2</t>
  </si>
  <si>
    <t>126</t>
  </si>
  <si>
    <t>210110041.1</t>
  </si>
  <si>
    <t>Spínače polozapustené a zapustené vrátane zapojenia jednopólový - radenie 1</t>
  </si>
  <si>
    <t>210110042</t>
  </si>
  <si>
    <t>Spínač polozapustený a zapustený vrátane zapojenia dvojpólový - radenie 2</t>
  </si>
  <si>
    <t>130</t>
  </si>
  <si>
    <t>MAT..35</t>
  </si>
  <si>
    <t>Zásuvka vstavaná  16A 230V</t>
  </si>
  <si>
    <t>132</t>
  </si>
  <si>
    <t>210111011</t>
  </si>
  <si>
    <t>Domová zásuvka polozapustená alebo zapustená vrátane zapojenia 10/16 A 250 V 2P + Z</t>
  </si>
  <si>
    <t>134</t>
  </si>
  <si>
    <t>MAT..36</t>
  </si>
  <si>
    <t>Svietidlo led stropné/nástenné 1x36W, IP20/IP44</t>
  </si>
  <si>
    <t>136</t>
  </si>
  <si>
    <t>MAT..37</t>
  </si>
  <si>
    <t>Svietidlo led nástenné/stropné so senzorom 1x26W, IP20</t>
  </si>
  <si>
    <t>138</t>
  </si>
  <si>
    <t>MAT..38</t>
  </si>
  <si>
    <t>Svietidlo núdzové nástenné s autonómnou batériou 1x11W do  1 hod., IP44</t>
  </si>
  <si>
    <t>140</t>
  </si>
  <si>
    <t>210201901</t>
  </si>
  <si>
    <t>Montáž svietidla interiérového na stenu do 1,0 kg</t>
  </si>
  <si>
    <t>142</t>
  </si>
  <si>
    <t>210201001</t>
  </si>
  <si>
    <t>Zapojenie svietidlá IP20, 1 x svetelný zdroj, stropného - nástenného</t>
  </si>
  <si>
    <t>144</t>
  </si>
  <si>
    <t>D2</t>
  </si>
  <si>
    <t>Práce a dodávky – M    Bleskozvod - Uzemnenie</t>
  </si>
  <si>
    <t>MAT..39</t>
  </si>
  <si>
    <t>Drôt bleskozvodový zliatina AlMgSi, d 8 mm, Al</t>
  </si>
  <si>
    <t>146</t>
  </si>
  <si>
    <t>MAT..40</t>
  </si>
  <si>
    <t>Podpera vedenia FeZn  označenie PV 21</t>
  </si>
  <si>
    <t>148</t>
  </si>
  <si>
    <t>MAT..41</t>
  </si>
  <si>
    <t>Svorka FeZn spojovacia označenie SS</t>
  </si>
  <si>
    <t>150</t>
  </si>
  <si>
    <t>MAT..42</t>
  </si>
  <si>
    <t>Svorka FeZn  krížová SK</t>
  </si>
  <si>
    <t>152</t>
  </si>
  <si>
    <t>MAT..43</t>
  </si>
  <si>
    <t>Svorka FeZn odkvapová označenie SO</t>
  </si>
  <si>
    <t>154</t>
  </si>
  <si>
    <t>MAT..44</t>
  </si>
  <si>
    <t>Svorka FeZn pripájaca označenie SP</t>
  </si>
  <si>
    <t>156</t>
  </si>
  <si>
    <t>MAT..45</t>
  </si>
  <si>
    <t>Drôt bleskozvodový zvodový AlMgSi8 PVC</t>
  </si>
  <si>
    <t>158</t>
  </si>
  <si>
    <t>MAT..46</t>
  </si>
  <si>
    <t>Podpera vedenia FeZn do muriva na uzemňovaciu označenie PV 41</t>
  </si>
  <si>
    <t>160</t>
  </si>
  <si>
    <t>MAT..47</t>
  </si>
  <si>
    <t>Uholník ochranný FeZn označenie OU 1,7 m</t>
  </si>
  <si>
    <t>162</t>
  </si>
  <si>
    <t>MAT..48</t>
  </si>
  <si>
    <t>Rúrka ochranná FeZn označenie OT</t>
  </si>
  <si>
    <t>164</t>
  </si>
  <si>
    <t>MAT..49</t>
  </si>
  <si>
    <t>Držiak FeZn ochranného uholníka do muriva označenie DU Z</t>
  </si>
  <si>
    <t>166</t>
  </si>
  <si>
    <t>MAT..50</t>
  </si>
  <si>
    <t>Svorka FeZn odbočovacia spojovacia označenie SR 02</t>
  </si>
  <si>
    <t>168</t>
  </si>
  <si>
    <t>MAT..51</t>
  </si>
  <si>
    <t>Štítok označovací StSt na zvody</t>
  </si>
  <si>
    <t>170</t>
  </si>
  <si>
    <t>MAT..52</t>
  </si>
  <si>
    <t>Svorka skúšobná SZ v krabici</t>
  </si>
  <si>
    <t>172</t>
  </si>
  <si>
    <t>MAT..53</t>
  </si>
  <si>
    <t>Pásovina uzemňovacia FeZn 30 x 4 mm</t>
  </si>
  <si>
    <t>174</t>
  </si>
  <si>
    <t>MAT..54</t>
  </si>
  <si>
    <t>Tyč uzemňovacia FeZn nadstavovacia označenie ZT 1 d., d 20 mm, 2 m</t>
  </si>
  <si>
    <t>176</t>
  </si>
  <si>
    <t>MAT..55</t>
  </si>
  <si>
    <t>Svorka FeZn uzemňovacia označenie SR 03 A</t>
  </si>
  <si>
    <t>178</t>
  </si>
  <si>
    <t>MAT..56</t>
  </si>
  <si>
    <t>Svorka SR 03 pre spojovanie kruhových vodičov d 6-12 mm s páskovými</t>
  </si>
  <si>
    <t>180</t>
  </si>
  <si>
    <t>MAT..57</t>
  </si>
  <si>
    <t>Svorkovnica ekvipotencionálna EPS 2, KOPOS</t>
  </si>
  <si>
    <t>182</t>
  </si>
  <si>
    <t>745620102</t>
  </si>
  <si>
    <t>Zachytávacie a zvodové vodiče vrátane podpery FeZn lano do D 70 mm</t>
  </si>
  <si>
    <t>184</t>
  </si>
  <si>
    <t>210220431</t>
  </si>
  <si>
    <t>Svorka  krížová SK</t>
  </si>
  <si>
    <t>186</t>
  </si>
  <si>
    <t>210220433</t>
  </si>
  <si>
    <t>Svorka  spojovacia SS</t>
  </si>
  <si>
    <t>188</t>
  </si>
  <si>
    <t>210220436</t>
  </si>
  <si>
    <t>Svorka  na odkvapový žľab SO</t>
  </si>
  <si>
    <t>190</t>
  </si>
  <si>
    <t>210220400</t>
  </si>
  <si>
    <t>Podpery vedenia  na plochú strechu PV21</t>
  </si>
  <si>
    <t>192</t>
  </si>
  <si>
    <t>210220800</t>
  </si>
  <si>
    <t>Uzemňovacie vedenie na povrchu FeZn 10</t>
  </si>
  <si>
    <t>194</t>
  </si>
  <si>
    <t>210220404</t>
  </si>
  <si>
    <t>Podpery vedenia do muriva PV 01h</t>
  </si>
  <si>
    <t>196</t>
  </si>
  <si>
    <t>210220437</t>
  </si>
  <si>
    <t>Svorka  skúšobná SZ</t>
  </si>
  <si>
    <t>198</t>
  </si>
  <si>
    <t>210220442</t>
  </si>
  <si>
    <t>Svorka  odbočovacia spojovacia SR01-02</t>
  </si>
  <si>
    <t>200</t>
  </si>
  <si>
    <t>210220443</t>
  </si>
  <si>
    <t>Svorka  uzemňovacia SR03</t>
  </si>
  <si>
    <t>202</t>
  </si>
  <si>
    <t>210220450</t>
  </si>
  <si>
    <t>Ochranný uholník  OU</t>
  </si>
  <si>
    <t>204</t>
  </si>
  <si>
    <t>210220451</t>
  </si>
  <si>
    <t>Držiak ochranného uholníka  DU-Z,D a DOU</t>
  </si>
  <si>
    <t>206</t>
  </si>
  <si>
    <t>210220454</t>
  </si>
  <si>
    <t>Uzemňovacia tyč  ZT</t>
  </si>
  <si>
    <t>208</t>
  </si>
  <si>
    <t>210220031</t>
  </si>
  <si>
    <t>Ekvipotenciálna svorkovnica EPS</t>
  </si>
  <si>
    <t>210</t>
  </si>
  <si>
    <t>210220430</t>
  </si>
  <si>
    <t>Uzemňovacie vedenie v zemi FeZn vrátane izolácie spojov</t>
  </si>
  <si>
    <t>212</t>
  </si>
  <si>
    <t>460200153</t>
  </si>
  <si>
    <t>Hĺbenie  ryhy 35 cm širokej a 70 cm hlbokej, v zemine triedy 3</t>
  </si>
  <si>
    <t>214</t>
  </si>
  <si>
    <t>460560163.1</t>
  </si>
  <si>
    <t>Ručný zásyp  ryhy bez zhutn. zeminy, 35 cm širokej, 80 cm hlbokej v zemine tr. 3</t>
  </si>
  <si>
    <t>216</t>
  </si>
  <si>
    <t>218</t>
  </si>
  <si>
    <t>OST</t>
  </si>
  <si>
    <t>000700011</t>
  </si>
  <si>
    <t>Dopravné náklady - mimostavenisková doprava objektivizácia dopravných nákladov materiálov</t>
  </si>
  <si>
    <t>262144</t>
  </si>
  <si>
    <t>220</t>
  </si>
  <si>
    <t>HZS000313</t>
  </si>
  <si>
    <t>Stavebno montážne práce náročné ucelené - odborné, tvorivé remeselné</t>
  </si>
  <si>
    <t>222</t>
  </si>
  <si>
    <t>99997005-R</t>
  </si>
  <si>
    <t>Revízia elektrického zariadenia</t>
  </si>
  <si>
    <t>224</t>
  </si>
  <si>
    <t>VRN</t>
  </si>
  <si>
    <t>Investičné náklady neobsiahnuté v cenách</t>
  </si>
  <si>
    <t>000100011.S</t>
  </si>
  <si>
    <t>VRN 5% z dodávky</t>
  </si>
  <si>
    <t>1024</t>
  </si>
  <si>
    <t>-216845959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</si>
</sst>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opLeftCell="A70" workbookViewId="0">
      <selection activeCell="AN8" sqref="AN8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5" t="s">
        <v>5</v>
      </c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6" t="s">
        <v>12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R5" s="17"/>
      <c r="BE5" s="203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8" t="s">
        <v>15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R6" s="17"/>
      <c r="BE6" s="204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4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/>
      <c r="AR8" s="17"/>
      <c r="BE8" s="204"/>
      <c r="BS8" s="14" t="s">
        <v>6</v>
      </c>
    </row>
    <row r="9" spans="1:74" s="1" customFormat="1" ht="14.4" customHeight="1">
      <c r="B9" s="17"/>
      <c r="AR9" s="17"/>
      <c r="BE9" s="204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204"/>
      <c r="BS10" s="14" t="s">
        <v>6</v>
      </c>
    </row>
    <row r="11" spans="1:74" s="1" customFormat="1" ht="18.45" customHeight="1">
      <c r="B11" s="17"/>
      <c r="E11" s="22" t="s">
        <v>23</v>
      </c>
      <c r="AK11" s="24" t="s">
        <v>24</v>
      </c>
      <c r="AN11" s="22" t="s">
        <v>1</v>
      </c>
      <c r="AR11" s="17"/>
      <c r="BE11" s="204"/>
      <c r="BS11" s="14" t="s">
        <v>6</v>
      </c>
    </row>
    <row r="12" spans="1:74" s="1" customFormat="1" ht="6.9" customHeight="1">
      <c r="B12" s="17"/>
      <c r="AR12" s="17"/>
      <c r="BE12" s="204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22</v>
      </c>
      <c r="AN13" s="26" t="s">
        <v>26</v>
      </c>
      <c r="AR13" s="17"/>
      <c r="BE13" s="204"/>
      <c r="BS13" s="14" t="s">
        <v>6</v>
      </c>
    </row>
    <row r="14" spans="1:74" ht="13.2">
      <c r="B14" s="17"/>
      <c r="E14" s="209" t="s">
        <v>26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4" t="s">
        <v>24</v>
      </c>
      <c r="AN14" s="26" t="s">
        <v>26</v>
      </c>
      <c r="AR14" s="17"/>
      <c r="BE14" s="204"/>
      <c r="BS14" s="14" t="s">
        <v>6</v>
      </c>
    </row>
    <row r="15" spans="1:74" s="1" customFormat="1" ht="6.9" customHeight="1">
      <c r="B15" s="17"/>
      <c r="AR15" s="17"/>
      <c r="BE15" s="204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22</v>
      </c>
      <c r="AN16" s="22" t="s">
        <v>1</v>
      </c>
      <c r="AR16" s="17"/>
      <c r="BE16" s="204"/>
      <c r="BS16" s="14" t="s">
        <v>3</v>
      </c>
    </row>
    <row r="17" spans="1:71" s="1" customFormat="1" ht="18.45" customHeight="1">
      <c r="B17" s="17"/>
      <c r="E17" s="22" t="s">
        <v>28</v>
      </c>
      <c r="AK17" s="24" t="s">
        <v>24</v>
      </c>
      <c r="AN17" s="22" t="s">
        <v>1</v>
      </c>
      <c r="AR17" s="17"/>
      <c r="BE17" s="204"/>
      <c r="BS17" s="14" t="s">
        <v>29</v>
      </c>
    </row>
    <row r="18" spans="1:71" s="1" customFormat="1" ht="6.9" customHeight="1">
      <c r="B18" s="17"/>
      <c r="AR18" s="17"/>
      <c r="BE18" s="204"/>
      <c r="BS18" s="14" t="s">
        <v>30</v>
      </c>
    </row>
    <row r="19" spans="1:71" s="1" customFormat="1" ht="12" customHeight="1">
      <c r="B19" s="17"/>
      <c r="D19" s="24" t="s">
        <v>31</v>
      </c>
      <c r="AK19" s="24" t="s">
        <v>22</v>
      </c>
      <c r="AN19" s="22" t="s">
        <v>1</v>
      </c>
      <c r="AR19" s="17"/>
      <c r="BE19" s="204"/>
      <c r="BS19" s="14" t="s">
        <v>30</v>
      </c>
    </row>
    <row r="20" spans="1:71" s="1" customFormat="1" ht="18.45" customHeight="1">
      <c r="B20" s="17"/>
      <c r="E20" s="22" t="s">
        <v>28</v>
      </c>
      <c r="AK20" s="24" t="s">
        <v>24</v>
      </c>
      <c r="AN20" s="22" t="s">
        <v>1</v>
      </c>
      <c r="AR20" s="17"/>
      <c r="BE20" s="204"/>
      <c r="BS20" s="14" t="s">
        <v>29</v>
      </c>
    </row>
    <row r="21" spans="1:71" s="1" customFormat="1" ht="6.9" customHeight="1">
      <c r="B21" s="17"/>
      <c r="AR21" s="17"/>
      <c r="BE21" s="204"/>
    </row>
    <row r="22" spans="1:71" s="1" customFormat="1" ht="12" customHeight="1">
      <c r="B22" s="17"/>
      <c r="D22" s="24" t="s">
        <v>32</v>
      </c>
      <c r="AR22" s="17"/>
      <c r="BE22" s="204"/>
    </row>
    <row r="23" spans="1:71" s="1" customFormat="1" ht="16.5" customHeight="1">
      <c r="B23" s="17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7"/>
      <c r="BE23" s="204"/>
    </row>
    <row r="24" spans="1:71" s="1" customFormat="1" ht="6.9" customHeight="1">
      <c r="B24" s="17"/>
      <c r="AR24" s="17"/>
      <c r="BE24" s="204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4"/>
    </row>
    <row r="26" spans="1:71" s="2" customFormat="1" ht="25.95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2">
        <f>ROUND(AG94,2)</f>
        <v>0</v>
      </c>
      <c r="AL26" s="213"/>
      <c r="AM26" s="213"/>
      <c r="AN26" s="213"/>
      <c r="AO26" s="213"/>
      <c r="AP26" s="29"/>
      <c r="AQ26" s="29"/>
      <c r="AR26" s="30"/>
      <c r="BE26" s="204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4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4" t="s">
        <v>34</v>
      </c>
      <c r="M28" s="214"/>
      <c r="N28" s="214"/>
      <c r="O28" s="214"/>
      <c r="P28" s="214"/>
      <c r="Q28" s="29"/>
      <c r="R28" s="29"/>
      <c r="S28" s="29"/>
      <c r="T28" s="29"/>
      <c r="U28" s="29"/>
      <c r="V28" s="29"/>
      <c r="W28" s="214" t="s">
        <v>35</v>
      </c>
      <c r="X28" s="214"/>
      <c r="Y28" s="214"/>
      <c r="Z28" s="214"/>
      <c r="AA28" s="214"/>
      <c r="AB28" s="214"/>
      <c r="AC28" s="214"/>
      <c r="AD28" s="214"/>
      <c r="AE28" s="214"/>
      <c r="AF28" s="29"/>
      <c r="AG28" s="29"/>
      <c r="AH28" s="29"/>
      <c r="AI28" s="29"/>
      <c r="AJ28" s="29"/>
      <c r="AK28" s="214" t="s">
        <v>36</v>
      </c>
      <c r="AL28" s="214"/>
      <c r="AM28" s="214"/>
      <c r="AN28" s="214"/>
      <c r="AO28" s="214"/>
      <c r="AP28" s="29"/>
      <c r="AQ28" s="29"/>
      <c r="AR28" s="30"/>
      <c r="BE28" s="204"/>
    </row>
    <row r="29" spans="1:71" s="3" customFormat="1" ht="14.4" customHeight="1">
      <c r="B29" s="34"/>
      <c r="D29" s="24" t="s">
        <v>37</v>
      </c>
      <c r="F29" s="35" t="s">
        <v>38</v>
      </c>
      <c r="L29" s="217">
        <v>0.2</v>
      </c>
      <c r="M29" s="216"/>
      <c r="N29" s="216"/>
      <c r="O29" s="216"/>
      <c r="P29" s="216"/>
      <c r="Q29" s="36"/>
      <c r="R29" s="36"/>
      <c r="S29" s="36"/>
      <c r="T29" s="36"/>
      <c r="U29" s="36"/>
      <c r="V29" s="36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F29" s="36"/>
      <c r="AG29" s="36"/>
      <c r="AH29" s="36"/>
      <c r="AI29" s="36"/>
      <c r="AJ29" s="36"/>
      <c r="AK29" s="215">
        <f>ROUND(AV94, 2)</f>
        <v>0</v>
      </c>
      <c r="AL29" s="216"/>
      <c r="AM29" s="216"/>
      <c r="AN29" s="216"/>
      <c r="AO29" s="216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5"/>
    </row>
    <row r="30" spans="1:71" s="3" customFormat="1" ht="14.4" customHeight="1">
      <c r="B30" s="34"/>
      <c r="F30" s="35" t="s">
        <v>39</v>
      </c>
      <c r="L30" s="217">
        <v>0.2</v>
      </c>
      <c r="M30" s="216"/>
      <c r="N30" s="216"/>
      <c r="O30" s="216"/>
      <c r="P30" s="216"/>
      <c r="Q30" s="36"/>
      <c r="R30" s="36"/>
      <c r="S30" s="36"/>
      <c r="T30" s="36"/>
      <c r="U30" s="36"/>
      <c r="V30" s="36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F30" s="36"/>
      <c r="AG30" s="36"/>
      <c r="AH30" s="36"/>
      <c r="AI30" s="36"/>
      <c r="AJ30" s="36"/>
      <c r="AK30" s="215">
        <f>ROUND(AW94, 2)</f>
        <v>0</v>
      </c>
      <c r="AL30" s="216"/>
      <c r="AM30" s="216"/>
      <c r="AN30" s="216"/>
      <c r="AO30" s="216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5"/>
    </row>
    <row r="31" spans="1:71" s="3" customFormat="1" ht="14.4" hidden="1" customHeight="1">
      <c r="B31" s="34"/>
      <c r="F31" s="24" t="s">
        <v>40</v>
      </c>
      <c r="L31" s="218">
        <v>0.2</v>
      </c>
      <c r="M31" s="219"/>
      <c r="N31" s="219"/>
      <c r="O31" s="219"/>
      <c r="P31" s="219"/>
      <c r="W31" s="220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20">
        <v>0</v>
      </c>
      <c r="AL31" s="219"/>
      <c r="AM31" s="219"/>
      <c r="AN31" s="219"/>
      <c r="AO31" s="219"/>
      <c r="AR31" s="34"/>
      <c r="BE31" s="205"/>
    </row>
    <row r="32" spans="1:71" s="3" customFormat="1" ht="14.4" hidden="1" customHeight="1">
      <c r="B32" s="34"/>
      <c r="F32" s="24" t="s">
        <v>41</v>
      </c>
      <c r="L32" s="218">
        <v>0.2</v>
      </c>
      <c r="M32" s="219"/>
      <c r="N32" s="219"/>
      <c r="O32" s="219"/>
      <c r="P32" s="219"/>
      <c r="W32" s="220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20">
        <v>0</v>
      </c>
      <c r="AL32" s="219"/>
      <c r="AM32" s="219"/>
      <c r="AN32" s="219"/>
      <c r="AO32" s="219"/>
      <c r="AR32" s="34"/>
      <c r="BE32" s="205"/>
    </row>
    <row r="33" spans="1:57" s="3" customFormat="1" ht="14.4" hidden="1" customHeight="1">
      <c r="B33" s="34"/>
      <c r="F33" s="35" t="s">
        <v>42</v>
      </c>
      <c r="L33" s="217">
        <v>0</v>
      </c>
      <c r="M33" s="216"/>
      <c r="N33" s="216"/>
      <c r="O33" s="216"/>
      <c r="P33" s="216"/>
      <c r="Q33" s="36"/>
      <c r="R33" s="36"/>
      <c r="S33" s="36"/>
      <c r="T33" s="36"/>
      <c r="U33" s="36"/>
      <c r="V33" s="36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F33" s="36"/>
      <c r="AG33" s="36"/>
      <c r="AH33" s="36"/>
      <c r="AI33" s="36"/>
      <c r="AJ33" s="36"/>
      <c r="AK33" s="215">
        <v>0</v>
      </c>
      <c r="AL33" s="216"/>
      <c r="AM33" s="216"/>
      <c r="AN33" s="216"/>
      <c r="AO33" s="216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5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4"/>
    </row>
    <row r="35" spans="1:57" s="2" customFormat="1" ht="25.95" customHeight="1">
      <c r="A35" s="29"/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4" t="s">
        <v>45</v>
      </c>
      <c r="Y35" s="222"/>
      <c r="Z35" s="222"/>
      <c r="AA35" s="222"/>
      <c r="AB35" s="222"/>
      <c r="AC35" s="40"/>
      <c r="AD35" s="40"/>
      <c r="AE35" s="40"/>
      <c r="AF35" s="40"/>
      <c r="AG35" s="40"/>
      <c r="AH35" s="40"/>
      <c r="AI35" s="40"/>
      <c r="AJ35" s="40"/>
      <c r="AK35" s="221">
        <f>SUM(AK26:AK33)</f>
        <v>0</v>
      </c>
      <c r="AL35" s="222"/>
      <c r="AM35" s="222"/>
      <c r="AN35" s="222"/>
      <c r="AO35" s="223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48</v>
      </c>
      <c r="AI60" s="32"/>
      <c r="AJ60" s="32"/>
      <c r="AK60" s="32"/>
      <c r="AL60" s="32"/>
      <c r="AM60" s="45" t="s">
        <v>49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48</v>
      </c>
      <c r="AI75" s="32"/>
      <c r="AJ75" s="32"/>
      <c r="AK75" s="32"/>
      <c r="AL75" s="32"/>
      <c r="AM75" s="45" t="s">
        <v>49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KULTURNYDOMBORSA</v>
      </c>
      <c r="AR84" s="51"/>
    </row>
    <row r="85" spans="1:91" s="5" customFormat="1" ht="36.9" customHeight="1">
      <c r="B85" s="52"/>
      <c r="C85" s="53" t="s">
        <v>14</v>
      </c>
      <c r="L85" s="184" t="str">
        <f>K6</f>
        <v>Obnova kultúrneho domu Borša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Borša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6" t="str">
        <f>IF(AN8= "","",AN8)</f>
        <v/>
      </c>
      <c r="AN87" s="186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obec Borša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187" t="str">
        <f>IF(E17="","",E17)</f>
        <v>OON Design s.r.o</v>
      </c>
      <c r="AN89" s="188"/>
      <c r="AO89" s="188"/>
      <c r="AP89" s="188"/>
      <c r="AQ89" s="29"/>
      <c r="AR89" s="30"/>
      <c r="AS89" s="189" t="s">
        <v>53</v>
      </c>
      <c r="AT89" s="19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7" t="str">
        <f>IF(E20="","",E20)</f>
        <v>OON Design s.r.o</v>
      </c>
      <c r="AN90" s="188"/>
      <c r="AO90" s="188"/>
      <c r="AP90" s="188"/>
      <c r="AQ90" s="29"/>
      <c r="AR90" s="30"/>
      <c r="AS90" s="191"/>
      <c r="AT90" s="19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1"/>
      <c r="AT91" s="19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3" t="s">
        <v>54</v>
      </c>
      <c r="D92" s="194"/>
      <c r="E92" s="194"/>
      <c r="F92" s="194"/>
      <c r="G92" s="194"/>
      <c r="H92" s="60"/>
      <c r="I92" s="196" t="s">
        <v>55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5" t="s">
        <v>56</v>
      </c>
      <c r="AH92" s="194"/>
      <c r="AI92" s="194"/>
      <c r="AJ92" s="194"/>
      <c r="AK92" s="194"/>
      <c r="AL92" s="194"/>
      <c r="AM92" s="194"/>
      <c r="AN92" s="196" t="s">
        <v>57</v>
      </c>
      <c r="AO92" s="194"/>
      <c r="AP92" s="197"/>
      <c r="AQ92" s="61" t="s">
        <v>58</v>
      </c>
      <c r="AR92" s="30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1">
        <f>ROUND(SUM(AG95:AG102),2)</f>
        <v>0</v>
      </c>
      <c r="AH94" s="201"/>
      <c r="AI94" s="201"/>
      <c r="AJ94" s="201"/>
      <c r="AK94" s="201"/>
      <c r="AL94" s="201"/>
      <c r="AM94" s="201"/>
      <c r="AN94" s="202">
        <f t="shared" ref="AN94:AN102" si="0">SUM(AG94,AT94)</f>
        <v>0</v>
      </c>
      <c r="AO94" s="202"/>
      <c r="AP94" s="202"/>
      <c r="AQ94" s="72" t="s">
        <v>1</v>
      </c>
      <c r="AR94" s="68"/>
      <c r="AS94" s="73">
        <f>ROUND(SUM(AS95:AS102),2)</f>
        <v>0</v>
      </c>
      <c r="AT94" s="74">
        <f t="shared" ref="AT94:AT102" si="1">ROUND(SUM(AV94:AW94),2)</f>
        <v>0</v>
      </c>
      <c r="AU94" s="75">
        <f>ROUND(SUM(AU95:AU102),5)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ROUND(SUM(AZ95:AZ102),2)</f>
        <v>0</v>
      </c>
      <c r="BA94" s="74">
        <f>ROUND(SUM(BA95:BA102),2)</f>
        <v>0</v>
      </c>
      <c r="BB94" s="74">
        <f>ROUND(SUM(BB95:BB102),2)</f>
        <v>0</v>
      </c>
      <c r="BC94" s="74">
        <f>ROUND(SUM(BC95:BC102),2)</f>
        <v>0</v>
      </c>
      <c r="BD94" s="76">
        <f>ROUND(SUM(BD95:BD102),2)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198" t="s">
        <v>78</v>
      </c>
      <c r="E95" s="198"/>
      <c r="F95" s="198"/>
      <c r="G95" s="198"/>
      <c r="H95" s="198"/>
      <c r="I95" s="82"/>
      <c r="J95" s="198" t="s">
        <v>79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9">
        <f>'01 - Zateplenie obvodovéh...'!J30</f>
        <v>0</v>
      </c>
      <c r="AH95" s="200"/>
      <c r="AI95" s="200"/>
      <c r="AJ95" s="200"/>
      <c r="AK95" s="200"/>
      <c r="AL95" s="200"/>
      <c r="AM95" s="200"/>
      <c r="AN95" s="199">
        <f t="shared" si="0"/>
        <v>0</v>
      </c>
      <c r="AO95" s="200"/>
      <c r="AP95" s="200"/>
      <c r="AQ95" s="83" t="s">
        <v>80</v>
      </c>
      <c r="AR95" s="80"/>
      <c r="AS95" s="84">
        <v>0</v>
      </c>
      <c r="AT95" s="85">
        <f t="shared" si="1"/>
        <v>0</v>
      </c>
      <c r="AU95" s="86">
        <f>'01 - Zateplenie obvodovéh...'!P124</f>
        <v>0</v>
      </c>
      <c r="AV95" s="85">
        <f>'01 - Zateplenie obvodovéh...'!J33</f>
        <v>0</v>
      </c>
      <c r="AW95" s="85">
        <f>'01 - Zateplenie obvodovéh...'!J34</f>
        <v>0</v>
      </c>
      <c r="AX95" s="85">
        <f>'01 - Zateplenie obvodovéh...'!J35</f>
        <v>0</v>
      </c>
      <c r="AY95" s="85">
        <f>'01 - Zateplenie obvodovéh...'!J36</f>
        <v>0</v>
      </c>
      <c r="AZ95" s="85">
        <f>'01 - Zateplenie obvodovéh...'!F33</f>
        <v>0</v>
      </c>
      <c r="BA95" s="85">
        <f>'01 - Zateplenie obvodovéh...'!F34</f>
        <v>0</v>
      </c>
      <c r="BB95" s="85">
        <f>'01 - Zateplenie obvodovéh...'!F35</f>
        <v>0</v>
      </c>
      <c r="BC95" s="85">
        <f>'01 - Zateplenie obvodovéh...'!F36</f>
        <v>0</v>
      </c>
      <c r="BD95" s="87">
        <f>'01 - Zateplenie obvodovéh...'!F37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73</v>
      </c>
    </row>
    <row r="96" spans="1:91" s="7" customFormat="1" ht="16.5" customHeight="1">
      <c r="A96" s="79" t="s">
        <v>77</v>
      </c>
      <c r="B96" s="80"/>
      <c r="C96" s="81"/>
      <c r="D96" s="198" t="s">
        <v>83</v>
      </c>
      <c r="E96" s="198"/>
      <c r="F96" s="198"/>
      <c r="G96" s="198"/>
      <c r="H96" s="198"/>
      <c r="I96" s="82"/>
      <c r="J96" s="198" t="s">
        <v>84</v>
      </c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9">
        <f>'01a - Výmena výplňových k...'!J30</f>
        <v>0</v>
      </c>
      <c r="AH96" s="200"/>
      <c r="AI96" s="200"/>
      <c r="AJ96" s="200"/>
      <c r="AK96" s="200"/>
      <c r="AL96" s="200"/>
      <c r="AM96" s="200"/>
      <c r="AN96" s="199">
        <f t="shared" si="0"/>
        <v>0</v>
      </c>
      <c r="AO96" s="200"/>
      <c r="AP96" s="200"/>
      <c r="AQ96" s="83" t="s">
        <v>80</v>
      </c>
      <c r="AR96" s="80"/>
      <c r="AS96" s="84">
        <v>0</v>
      </c>
      <c r="AT96" s="85">
        <f t="shared" si="1"/>
        <v>0</v>
      </c>
      <c r="AU96" s="86">
        <f>'01a - Výmena výplňových k...'!P122</f>
        <v>0</v>
      </c>
      <c r="AV96" s="85">
        <f>'01a - Výmena výplňových k...'!J33</f>
        <v>0</v>
      </c>
      <c r="AW96" s="85">
        <f>'01a - Výmena výplňových k...'!J34</f>
        <v>0</v>
      </c>
      <c r="AX96" s="85">
        <f>'01a - Výmena výplňových k...'!J35</f>
        <v>0</v>
      </c>
      <c r="AY96" s="85">
        <f>'01a - Výmena výplňových k...'!J36</f>
        <v>0</v>
      </c>
      <c r="AZ96" s="85">
        <f>'01a - Výmena výplňových k...'!F33</f>
        <v>0</v>
      </c>
      <c r="BA96" s="85">
        <f>'01a - Výmena výplňových k...'!F34</f>
        <v>0</v>
      </c>
      <c r="BB96" s="85">
        <f>'01a - Výmena výplňových k...'!F35</f>
        <v>0</v>
      </c>
      <c r="BC96" s="85">
        <f>'01a - Výmena výplňových k...'!F36</f>
        <v>0</v>
      </c>
      <c r="BD96" s="87">
        <f>'01a - Výmena výplňových k...'!F37</f>
        <v>0</v>
      </c>
      <c r="BT96" s="88" t="s">
        <v>81</v>
      </c>
      <c r="BV96" s="88" t="s">
        <v>75</v>
      </c>
      <c r="BW96" s="88" t="s">
        <v>85</v>
      </c>
      <c r="BX96" s="88" t="s">
        <v>4</v>
      </c>
      <c r="CL96" s="88" t="s">
        <v>1</v>
      </c>
      <c r="CM96" s="88" t="s">
        <v>73</v>
      </c>
    </row>
    <row r="97" spans="1:91" s="7" customFormat="1" ht="16.5" customHeight="1">
      <c r="A97" s="79" t="s">
        <v>77</v>
      </c>
      <c r="B97" s="80"/>
      <c r="C97" s="81"/>
      <c r="D97" s="198" t="s">
        <v>86</v>
      </c>
      <c r="E97" s="198"/>
      <c r="F97" s="198"/>
      <c r="G97" s="198"/>
      <c r="H97" s="198"/>
      <c r="I97" s="82"/>
      <c r="J97" s="198" t="s">
        <v>87</v>
      </c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9">
        <f>'01c - Zateplenie strešnej...'!J30</f>
        <v>0</v>
      </c>
      <c r="AH97" s="200"/>
      <c r="AI97" s="200"/>
      <c r="AJ97" s="200"/>
      <c r="AK97" s="200"/>
      <c r="AL97" s="200"/>
      <c r="AM97" s="200"/>
      <c r="AN97" s="199">
        <f t="shared" si="0"/>
        <v>0</v>
      </c>
      <c r="AO97" s="200"/>
      <c r="AP97" s="200"/>
      <c r="AQ97" s="83" t="s">
        <v>80</v>
      </c>
      <c r="AR97" s="80"/>
      <c r="AS97" s="84">
        <v>0</v>
      </c>
      <c r="AT97" s="85">
        <f t="shared" si="1"/>
        <v>0</v>
      </c>
      <c r="AU97" s="86">
        <f>'01c - Zateplenie strešnej...'!P124</f>
        <v>0</v>
      </c>
      <c r="AV97" s="85">
        <f>'01c - Zateplenie strešnej...'!J33</f>
        <v>0</v>
      </c>
      <c r="AW97" s="85">
        <f>'01c - Zateplenie strešnej...'!J34</f>
        <v>0</v>
      </c>
      <c r="AX97" s="85">
        <f>'01c - Zateplenie strešnej...'!J35</f>
        <v>0</v>
      </c>
      <c r="AY97" s="85">
        <f>'01c - Zateplenie strešnej...'!J36</f>
        <v>0</v>
      </c>
      <c r="AZ97" s="85">
        <f>'01c - Zateplenie strešnej...'!F33</f>
        <v>0</v>
      </c>
      <c r="BA97" s="85">
        <f>'01c - Zateplenie strešnej...'!F34</f>
        <v>0</v>
      </c>
      <c r="BB97" s="85">
        <f>'01c - Zateplenie strešnej...'!F35</f>
        <v>0</v>
      </c>
      <c r="BC97" s="85">
        <f>'01c - Zateplenie strešnej...'!F36</f>
        <v>0</v>
      </c>
      <c r="BD97" s="87">
        <f>'01c - Zateplenie strešnej...'!F37</f>
        <v>0</v>
      </c>
      <c r="BT97" s="88" t="s">
        <v>81</v>
      </c>
      <c r="BV97" s="88" t="s">
        <v>75</v>
      </c>
      <c r="BW97" s="88" t="s">
        <v>88</v>
      </c>
      <c r="BX97" s="88" t="s">
        <v>4</v>
      </c>
      <c r="CL97" s="88" t="s">
        <v>1</v>
      </c>
      <c r="CM97" s="88" t="s">
        <v>73</v>
      </c>
    </row>
    <row r="98" spans="1:91" s="7" customFormat="1" ht="16.5" customHeight="1">
      <c r="A98" s="79" t="s">
        <v>77</v>
      </c>
      <c r="B98" s="80"/>
      <c r="C98" s="81"/>
      <c r="D98" s="198" t="s">
        <v>89</v>
      </c>
      <c r="E98" s="198"/>
      <c r="F98" s="198"/>
      <c r="G98" s="198"/>
      <c r="H98" s="198"/>
      <c r="I98" s="82"/>
      <c r="J98" s="198" t="s">
        <v>90</v>
      </c>
      <c r="K98" s="198"/>
      <c r="L98" s="198"/>
      <c r="M98" s="198"/>
      <c r="N98" s="198"/>
      <c r="O98" s="198"/>
      <c r="P98" s="198"/>
      <c r="Q98" s="198"/>
      <c r="R98" s="198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  <c r="AD98" s="198"/>
      <c r="AE98" s="198"/>
      <c r="AF98" s="198"/>
      <c r="AG98" s="199">
        <f>'01e - Ostatné'!J30</f>
        <v>0</v>
      </c>
      <c r="AH98" s="200"/>
      <c r="AI98" s="200"/>
      <c r="AJ98" s="200"/>
      <c r="AK98" s="200"/>
      <c r="AL98" s="200"/>
      <c r="AM98" s="200"/>
      <c r="AN98" s="199">
        <f t="shared" si="0"/>
        <v>0</v>
      </c>
      <c r="AO98" s="200"/>
      <c r="AP98" s="200"/>
      <c r="AQ98" s="83" t="s">
        <v>80</v>
      </c>
      <c r="AR98" s="80"/>
      <c r="AS98" s="84">
        <v>0</v>
      </c>
      <c r="AT98" s="85">
        <f t="shared" si="1"/>
        <v>0</v>
      </c>
      <c r="AU98" s="86">
        <f>'01e - Ostatné'!P133</f>
        <v>0</v>
      </c>
      <c r="AV98" s="85">
        <f>'01e - Ostatné'!J33</f>
        <v>0</v>
      </c>
      <c r="AW98" s="85">
        <f>'01e - Ostatné'!J34</f>
        <v>0</v>
      </c>
      <c r="AX98" s="85">
        <f>'01e - Ostatné'!J35</f>
        <v>0</v>
      </c>
      <c r="AY98" s="85">
        <f>'01e - Ostatné'!J36</f>
        <v>0</v>
      </c>
      <c r="AZ98" s="85">
        <f>'01e - Ostatné'!F33</f>
        <v>0</v>
      </c>
      <c r="BA98" s="85">
        <f>'01e - Ostatné'!F34</f>
        <v>0</v>
      </c>
      <c r="BB98" s="85">
        <f>'01e - Ostatné'!F35</f>
        <v>0</v>
      </c>
      <c r="BC98" s="85">
        <f>'01e - Ostatné'!F36</f>
        <v>0</v>
      </c>
      <c r="BD98" s="87">
        <f>'01e - Ostatné'!F37</f>
        <v>0</v>
      </c>
      <c r="BT98" s="88" t="s">
        <v>81</v>
      </c>
      <c r="BV98" s="88" t="s">
        <v>75</v>
      </c>
      <c r="BW98" s="88" t="s">
        <v>91</v>
      </c>
      <c r="BX98" s="88" t="s">
        <v>4</v>
      </c>
      <c r="CL98" s="88" t="s">
        <v>1</v>
      </c>
      <c r="CM98" s="88" t="s">
        <v>73</v>
      </c>
    </row>
    <row r="99" spans="1:91" s="7" customFormat="1" ht="16.5" customHeight="1">
      <c r="A99" s="79" t="s">
        <v>77</v>
      </c>
      <c r="B99" s="80"/>
      <c r="C99" s="81"/>
      <c r="D99" s="198" t="s">
        <v>92</v>
      </c>
      <c r="E99" s="198"/>
      <c r="F99" s="198"/>
      <c r="G99" s="198"/>
      <c r="H99" s="198"/>
      <c r="I99" s="82"/>
      <c r="J99" s="198" t="s">
        <v>93</v>
      </c>
      <c r="K99" s="198"/>
      <c r="L99" s="198"/>
      <c r="M99" s="198"/>
      <c r="N99" s="198"/>
      <c r="O99" s="198"/>
      <c r="P99" s="198"/>
      <c r="Q99" s="198"/>
      <c r="R99" s="198"/>
      <c r="S99" s="198"/>
      <c r="T99" s="198"/>
      <c r="U99" s="198"/>
      <c r="V99" s="198"/>
      <c r="W99" s="198"/>
      <c r="X99" s="198"/>
      <c r="Y99" s="198"/>
      <c r="Z99" s="198"/>
      <c r="AA99" s="198"/>
      <c r="AB99" s="198"/>
      <c r="AC99" s="198"/>
      <c r="AD99" s="198"/>
      <c r="AE99" s="198"/>
      <c r="AF99" s="198"/>
      <c r="AG99" s="199">
        <f>'02 - ZTI'!J30</f>
        <v>0</v>
      </c>
      <c r="AH99" s="200"/>
      <c r="AI99" s="200"/>
      <c r="AJ99" s="200"/>
      <c r="AK99" s="200"/>
      <c r="AL99" s="200"/>
      <c r="AM99" s="200"/>
      <c r="AN99" s="199">
        <f t="shared" si="0"/>
        <v>0</v>
      </c>
      <c r="AO99" s="200"/>
      <c r="AP99" s="200"/>
      <c r="AQ99" s="83" t="s">
        <v>80</v>
      </c>
      <c r="AR99" s="80"/>
      <c r="AS99" s="84">
        <v>0</v>
      </c>
      <c r="AT99" s="85">
        <f t="shared" si="1"/>
        <v>0</v>
      </c>
      <c r="AU99" s="86">
        <f>'02 - ZTI'!P127</f>
        <v>0</v>
      </c>
      <c r="AV99" s="85">
        <f>'02 - ZTI'!J33</f>
        <v>0</v>
      </c>
      <c r="AW99" s="85">
        <f>'02 - ZTI'!J34</f>
        <v>0</v>
      </c>
      <c r="AX99" s="85">
        <f>'02 - ZTI'!J35</f>
        <v>0</v>
      </c>
      <c r="AY99" s="85">
        <f>'02 - ZTI'!J36</f>
        <v>0</v>
      </c>
      <c r="AZ99" s="85">
        <f>'02 - ZTI'!F33</f>
        <v>0</v>
      </c>
      <c r="BA99" s="85">
        <f>'02 - ZTI'!F34</f>
        <v>0</v>
      </c>
      <c r="BB99" s="85">
        <f>'02 - ZTI'!F35</f>
        <v>0</v>
      </c>
      <c r="BC99" s="85">
        <f>'02 - ZTI'!F36</f>
        <v>0</v>
      </c>
      <c r="BD99" s="87">
        <f>'02 - ZTI'!F37</f>
        <v>0</v>
      </c>
      <c r="BT99" s="88" t="s">
        <v>81</v>
      </c>
      <c r="BV99" s="88" t="s">
        <v>75</v>
      </c>
      <c r="BW99" s="88" t="s">
        <v>94</v>
      </c>
      <c r="BX99" s="88" t="s">
        <v>4</v>
      </c>
      <c r="CL99" s="88" t="s">
        <v>1</v>
      </c>
      <c r="CM99" s="88" t="s">
        <v>73</v>
      </c>
    </row>
    <row r="100" spans="1:91" s="7" customFormat="1" ht="16.5" customHeight="1">
      <c r="A100" s="79" t="s">
        <v>77</v>
      </c>
      <c r="B100" s="80"/>
      <c r="C100" s="81"/>
      <c r="D100" s="198" t="s">
        <v>95</v>
      </c>
      <c r="E100" s="198"/>
      <c r="F100" s="198"/>
      <c r="G100" s="198"/>
      <c r="H100" s="198"/>
      <c r="I100" s="82"/>
      <c r="J100" s="198" t="s">
        <v>96</v>
      </c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199">
        <f>'03 - VZT'!J30</f>
        <v>0</v>
      </c>
      <c r="AH100" s="200"/>
      <c r="AI100" s="200"/>
      <c r="AJ100" s="200"/>
      <c r="AK100" s="200"/>
      <c r="AL100" s="200"/>
      <c r="AM100" s="200"/>
      <c r="AN100" s="199">
        <f t="shared" si="0"/>
        <v>0</v>
      </c>
      <c r="AO100" s="200"/>
      <c r="AP100" s="200"/>
      <c r="AQ100" s="83" t="s">
        <v>80</v>
      </c>
      <c r="AR100" s="80"/>
      <c r="AS100" s="84">
        <v>0</v>
      </c>
      <c r="AT100" s="85">
        <f t="shared" si="1"/>
        <v>0</v>
      </c>
      <c r="AU100" s="86">
        <f>'03 - VZT'!P121</f>
        <v>0</v>
      </c>
      <c r="AV100" s="85">
        <f>'03 - VZT'!J33</f>
        <v>0</v>
      </c>
      <c r="AW100" s="85">
        <f>'03 - VZT'!J34</f>
        <v>0</v>
      </c>
      <c r="AX100" s="85">
        <f>'03 - VZT'!J35</f>
        <v>0</v>
      </c>
      <c r="AY100" s="85">
        <f>'03 - VZT'!J36</f>
        <v>0</v>
      </c>
      <c r="AZ100" s="85">
        <f>'03 - VZT'!F33</f>
        <v>0</v>
      </c>
      <c r="BA100" s="85">
        <f>'03 - VZT'!F34</f>
        <v>0</v>
      </c>
      <c r="BB100" s="85">
        <f>'03 - VZT'!F35</f>
        <v>0</v>
      </c>
      <c r="BC100" s="85">
        <f>'03 - VZT'!F36</f>
        <v>0</v>
      </c>
      <c r="BD100" s="87">
        <f>'03 - VZT'!F37</f>
        <v>0</v>
      </c>
      <c r="BT100" s="88" t="s">
        <v>81</v>
      </c>
      <c r="BV100" s="88" t="s">
        <v>75</v>
      </c>
      <c r="BW100" s="88" t="s">
        <v>97</v>
      </c>
      <c r="BX100" s="88" t="s">
        <v>4</v>
      </c>
      <c r="CL100" s="88" t="s">
        <v>1</v>
      </c>
      <c r="CM100" s="88" t="s">
        <v>73</v>
      </c>
    </row>
    <row r="101" spans="1:91" s="7" customFormat="1" ht="16.5" customHeight="1">
      <c r="A101" s="79" t="s">
        <v>77</v>
      </c>
      <c r="B101" s="80"/>
      <c r="C101" s="81"/>
      <c r="D101" s="198" t="s">
        <v>98</v>
      </c>
      <c r="E101" s="198"/>
      <c r="F101" s="198"/>
      <c r="G101" s="198"/>
      <c r="H101" s="198"/>
      <c r="I101" s="82"/>
      <c r="J101" s="198" t="s">
        <v>99</v>
      </c>
      <c r="K101" s="198"/>
      <c r="L101" s="198"/>
      <c r="M101" s="198"/>
      <c r="N101" s="198"/>
      <c r="O101" s="198"/>
      <c r="P101" s="198"/>
      <c r="Q101" s="198"/>
      <c r="R101" s="198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  <c r="AD101" s="198"/>
      <c r="AE101" s="198"/>
      <c r="AF101" s="198"/>
      <c r="AG101" s="199">
        <f>'04 - ÚK'!J30</f>
        <v>0</v>
      </c>
      <c r="AH101" s="200"/>
      <c r="AI101" s="200"/>
      <c r="AJ101" s="200"/>
      <c r="AK101" s="200"/>
      <c r="AL101" s="200"/>
      <c r="AM101" s="200"/>
      <c r="AN101" s="199">
        <f t="shared" si="0"/>
        <v>0</v>
      </c>
      <c r="AO101" s="200"/>
      <c r="AP101" s="200"/>
      <c r="AQ101" s="83" t="s">
        <v>80</v>
      </c>
      <c r="AR101" s="80"/>
      <c r="AS101" s="84">
        <v>0</v>
      </c>
      <c r="AT101" s="85">
        <f t="shared" si="1"/>
        <v>0</v>
      </c>
      <c r="AU101" s="86">
        <f>'04 - ÚK'!P129</f>
        <v>0</v>
      </c>
      <c r="AV101" s="85">
        <f>'04 - ÚK'!J33</f>
        <v>0</v>
      </c>
      <c r="AW101" s="85">
        <f>'04 - ÚK'!J34</f>
        <v>0</v>
      </c>
      <c r="AX101" s="85">
        <f>'04 - ÚK'!J35</f>
        <v>0</v>
      </c>
      <c r="AY101" s="85">
        <f>'04 - ÚK'!J36</f>
        <v>0</v>
      </c>
      <c r="AZ101" s="85">
        <f>'04 - ÚK'!F33</f>
        <v>0</v>
      </c>
      <c r="BA101" s="85">
        <f>'04 - ÚK'!F34</f>
        <v>0</v>
      </c>
      <c r="BB101" s="85">
        <f>'04 - ÚK'!F35</f>
        <v>0</v>
      </c>
      <c r="BC101" s="85">
        <f>'04 - ÚK'!F36</f>
        <v>0</v>
      </c>
      <c r="BD101" s="87">
        <f>'04 - ÚK'!F37</f>
        <v>0</v>
      </c>
      <c r="BT101" s="88" t="s">
        <v>81</v>
      </c>
      <c r="BV101" s="88" t="s">
        <v>75</v>
      </c>
      <c r="BW101" s="88" t="s">
        <v>100</v>
      </c>
      <c r="BX101" s="88" t="s">
        <v>4</v>
      </c>
      <c r="CL101" s="88" t="s">
        <v>1</v>
      </c>
      <c r="CM101" s="88" t="s">
        <v>73</v>
      </c>
    </row>
    <row r="102" spans="1:91" s="7" customFormat="1" ht="16.5" customHeight="1">
      <c r="A102" s="79" t="s">
        <v>77</v>
      </c>
      <c r="B102" s="80"/>
      <c r="C102" s="81"/>
      <c r="D102" s="198" t="s">
        <v>101</v>
      </c>
      <c r="E102" s="198"/>
      <c r="F102" s="198"/>
      <c r="G102" s="198"/>
      <c r="H102" s="198"/>
      <c r="I102" s="82"/>
      <c r="J102" s="198" t="s">
        <v>102</v>
      </c>
      <c r="K102" s="198"/>
      <c r="L102" s="198"/>
      <c r="M102" s="198"/>
      <c r="N102" s="198"/>
      <c r="O102" s="198"/>
      <c r="P102" s="198"/>
      <c r="Q102" s="198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9">
        <f>'05 - ELI'!J30</f>
        <v>0</v>
      </c>
      <c r="AH102" s="200"/>
      <c r="AI102" s="200"/>
      <c r="AJ102" s="200"/>
      <c r="AK102" s="200"/>
      <c r="AL102" s="200"/>
      <c r="AM102" s="200"/>
      <c r="AN102" s="199">
        <f t="shared" si="0"/>
        <v>0</v>
      </c>
      <c r="AO102" s="200"/>
      <c r="AP102" s="200"/>
      <c r="AQ102" s="83" t="s">
        <v>80</v>
      </c>
      <c r="AR102" s="80"/>
      <c r="AS102" s="89">
        <v>0</v>
      </c>
      <c r="AT102" s="90">
        <f t="shared" si="1"/>
        <v>0</v>
      </c>
      <c r="AU102" s="91">
        <f>'05 - ELI'!P122</f>
        <v>0</v>
      </c>
      <c r="AV102" s="90">
        <f>'05 - ELI'!J33</f>
        <v>0</v>
      </c>
      <c r="AW102" s="90">
        <f>'05 - ELI'!J34</f>
        <v>0</v>
      </c>
      <c r="AX102" s="90">
        <f>'05 - ELI'!J35</f>
        <v>0</v>
      </c>
      <c r="AY102" s="90">
        <f>'05 - ELI'!J36</f>
        <v>0</v>
      </c>
      <c r="AZ102" s="90">
        <f>'05 - ELI'!F33</f>
        <v>0</v>
      </c>
      <c r="BA102" s="90">
        <f>'05 - ELI'!F34</f>
        <v>0</v>
      </c>
      <c r="BB102" s="90">
        <f>'05 - ELI'!F35</f>
        <v>0</v>
      </c>
      <c r="BC102" s="90">
        <f>'05 - ELI'!F36</f>
        <v>0</v>
      </c>
      <c r="BD102" s="92">
        <f>'05 - ELI'!F37</f>
        <v>0</v>
      </c>
      <c r="BT102" s="88" t="s">
        <v>81</v>
      </c>
      <c r="BV102" s="88" t="s">
        <v>75</v>
      </c>
      <c r="BW102" s="88" t="s">
        <v>103</v>
      </c>
      <c r="BX102" s="88" t="s">
        <v>4</v>
      </c>
      <c r="CL102" s="88" t="s">
        <v>1</v>
      </c>
      <c r="CM102" s="88" t="s">
        <v>73</v>
      </c>
    </row>
    <row r="103" spans="1:91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Zateplenie obvodovéh...'!C2" display="/"/>
    <hyperlink ref="A96" location="'01a - Výmena výplňových k...'!C2" display="/"/>
    <hyperlink ref="A97" location="'01c - Zateplenie strešnej...'!C2" display="/"/>
    <hyperlink ref="A98" location="'01e - Ostatné'!C2" display="/"/>
    <hyperlink ref="A99" location="'02 - ZTI'!C2" display="/"/>
    <hyperlink ref="A100" location="'03 - VZT'!C2" display="/"/>
    <hyperlink ref="A101" location="'04 - ÚK'!C2" display="/"/>
    <hyperlink ref="A102" location="'05 - ELI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topLeftCell="A97" workbookViewId="0">
      <selection activeCell="J12" sqref="J1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5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6" t="str">
        <f>'Rekapitulácia stavby'!K6</f>
        <v>Obnova kultúrneho domu Borša</v>
      </c>
      <c r="F7" s="227"/>
      <c r="G7" s="227"/>
      <c r="H7" s="227"/>
      <c r="L7" s="17"/>
    </row>
    <row r="8" spans="1:46" s="2" customFormat="1" ht="12" customHeight="1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4" t="s">
        <v>106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6"/>
      <c r="G18" s="206"/>
      <c r="H18" s="206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1" t="s">
        <v>1</v>
      </c>
      <c r="F27" s="211"/>
      <c r="G27" s="211"/>
      <c r="H27" s="21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ROUND(J124,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ROUND((SUM(BE124:BE164)),  2)</f>
        <v>0</v>
      </c>
      <c r="G33" s="100"/>
      <c r="H33" s="100"/>
      <c r="I33" s="101">
        <v>0.2</v>
      </c>
      <c r="J33" s="99">
        <f>ROUND(((SUM(BE124:BE164))*I33),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ROUND((SUM(BF124:BF164)),  2)</f>
        <v>0</v>
      </c>
      <c r="G34" s="100"/>
      <c r="H34" s="100"/>
      <c r="I34" s="101">
        <v>0.2</v>
      </c>
      <c r="J34" s="99">
        <f>ROUND(((SUM(BF124:BF164))*I34),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ROUND((SUM(BG124:BG164)),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ROUND((SUM(BH124:BH164)),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ROUND((SUM(BI124:BI164)),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Obnova kultúrneho domu Borša</v>
      </c>
      <c r="F85" s="227"/>
      <c r="G85" s="227"/>
      <c r="H85" s="227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4" t="str">
        <f>E9</f>
        <v>01 - Zateplenie obvodového plášťa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J124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J125</f>
        <v>0</v>
      </c>
      <c r="L97" s="115"/>
    </row>
    <row r="98" spans="1:31" s="10" customFormat="1" ht="19.95" customHeight="1">
      <c r="B98" s="119"/>
      <c r="D98" s="120" t="s">
        <v>113</v>
      </c>
      <c r="E98" s="121"/>
      <c r="F98" s="121"/>
      <c r="G98" s="121"/>
      <c r="H98" s="121"/>
      <c r="I98" s="121"/>
      <c r="J98" s="122">
        <f>J126</f>
        <v>0</v>
      </c>
      <c r="L98" s="119"/>
    </row>
    <row r="99" spans="1:31" s="10" customFormat="1" ht="19.95" customHeight="1">
      <c r="B99" s="119"/>
      <c r="D99" s="120" t="s">
        <v>114</v>
      </c>
      <c r="E99" s="121"/>
      <c r="F99" s="121"/>
      <c r="G99" s="121"/>
      <c r="H99" s="121"/>
      <c r="I99" s="121"/>
      <c r="J99" s="122">
        <f>J133</f>
        <v>0</v>
      </c>
      <c r="L99" s="119"/>
    </row>
    <row r="100" spans="1:31" s="10" customFormat="1" ht="19.95" customHeight="1">
      <c r="B100" s="119"/>
      <c r="D100" s="120" t="s">
        <v>115</v>
      </c>
      <c r="E100" s="121"/>
      <c r="F100" s="121"/>
      <c r="G100" s="121"/>
      <c r="H100" s="121"/>
      <c r="I100" s="121"/>
      <c r="J100" s="122">
        <f>J136</f>
        <v>0</v>
      </c>
      <c r="L100" s="119"/>
    </row>
    <row r="101" spans="1:31" s="10" customFormat="1" ht="19.95" customHeight="1">
      <c r="B101" s="119"/>
      <c r="D101" s="120" t="s">
        <v>116</v>
      </c>
      <c r="E101" s="121"/>
      <c r="F101" s="121"/>
      <c r="G101" s="121"/>
      <c r="H101" s="121"/>
      <c r="I101" s="121"/>
      <c r="J101" s="122">
        <f>J144</f>
        <v>0</v>
      </c>
      <c r="L101" s="119"/>
    </row>
    <row r="102" spans="1:31" s="10" customFormat="1" ht="19.95" customHeight="1">
      <c r="B102" s="119"/>
      <c r="D102" s="120" t="s">
        <v>117</v>
      </c>
      <c r="E102" s="121"/>
      <c r="F102" s="121"/>
      <c r="G102" s="121"/>
      <c r="H102" s="121"/>
      <c r="I102" s="121"/>
      <c r="J102" s="122">
        <f>J156</f>
        <v>0</v>
      </c>
      <c r="L102" s="119"/>
    </row>
    <row r="103" spans="1:31" s="9" customFormat="1" ht="24.9" customHeight="1">
      <c r="B103" s="115"/>
      <c r="D103" s="116" t="s">
        <v>118</v>
      </c>
      <c r="E103" s="117"/>
      <c r="F103" s="117"/>
      <c r="G103" s="117"/>
      <c r="H103" s="117"/>
      <c r="I103" s="117"/>
      <c r="J103" s="118">
        <f>J158</f>
        <v>0</v>
      </c>
      <c r="L103" s="115"/>
    </row>
    <row r="104" spans="1:31" s="10" customFormat="1" ht="19.95" customHeight="1">
      <c r="B104" s="119"/>
      <c r="D104" s="120" t="s">
        <v>119</v>
      </c>
      <c r="E104" s="121"/>
      <c r="F104" s="121"/>
      <c r="G104" s="121"/>
      <c r="H104" s="121"/>
      <c r="I104" s="121"/>
      <c r="J104" s="122">
        <f>J159</f>
        <v>0</v>
      </c>
      <c r="L104" s="119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30"/>
      <c r="C111" s="18" t="s">
        <v>120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26" t="str">
        <f>E7</f>
        <v>Obnova kultúrneho domu Borša</v>
      </c>
      <c r="F114" s="227"/>
      <c r="G114" s="227"/>
      <c r="H114" s="227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105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184" t="str">
        <f>E9</f>
        <v>01 - Zateplenie obvodového plášťa</v>
      </c>
      <c r="F116" s="228"/>
      <c r="G116" s="228"/>
      <c r="H116" s="228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18</v>
      </c>
      <c r="D118" s="29"/>
      <c r="E118" s="29"/>
      <c r="F118" s="22" t="str">
        <f>F12</f>
        <v>Borša</v>
      </c>
      <c r="G118" s="29"/>
      <c r="H118" s="29"/>
      <c r="I118" s="24" t="s">
        <v>20</v>
      </c>
      <c r="J118" s="55" t="str">
        <f>IF(J12="","",J12)</f>
        <v/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21</v>
      </c>
      <c r="D120" s="29"/>
      <c r="E120" s="29"/>
      <c r="F120" s="22" t="str">
        <f>E15</f>
        <v>obec Borša</v>
      </c>
      <c r="G120" s="29"/>
      <c r="H120" s="29"/>
      <c r="I120" s="24" t="s">
        <v>27</v>
      </c>
      <c r="J120" s="27" t="str">
        <f>E21</f>
        <v>OON Design s.r.o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25</v>
      </c>
      <c r="D121" s="29"/>
      <c r="E121" s="29"/>
      <c r="F121" s="22" t="str">
        <f>IF(E18="","",E18)</f>
        <v>Vyplň údaj</v>
      </c>
      <c r="G121" s="29"/>
      <c r="H121" s="29"/>
      <c r="I121" s="24" t="s">
        <v>31</v>
      </c>
      <c r="J121" s="27" t="str">
        <f>E24</f>
        <v>OON Design s.r.o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3"/>
      <c r="B123" s="124"/>
      <c r="C123" s="125" t="s">
        <v>121</v>
      </c>
      <c r="D123" s="126" t="s">
        <v>58</v>
      </c>
      <c r="E123" s="126" t="s">
        <v>54</v>
      </c>
      <c r="F123" s="126" t="s">
        <v>55</v>
      </c>
      <c r="G123" s="126" t="s">
        <v>122</v>
      </c>
      <c r="H123" s="126" t="s">
        <v>123</v>
      </c>
      <c r="I123" s="126" t="s">
        <v>124</v>
      </c>
      <c r="J123" s="127" t="s">
        <v>109</v>
      </c>
      <c r="K123" s="128" t="s">
        <v>125</v>
      </c>
      <c r="L123" s="129"/>
      <c r="M123" s="62" t="s">
        <v>1</v>
      </c>
      <c r="N123" s="63" t="s">
        <v>37</v>
      </c>
      <c r="O123" s="63" t="s">
        <v>126</v>
      </c>
      <c r="P123" s="63" t="s">
        <v>127</v>
      </c>
      <c r="Q123" s="63" t="s">
        <v>128</v>
      </c>
      <c r="R123" s="63" t="s">
        <v>129</v>
      </c>
      <c r="S123" s="63" t="s">
        <v>130</v>
      </c>
      <c r="T123" s="64" t="s">
        <v>131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2" customFormat="1" ht="22.8" customHeight="1">
      <c r="A124" s="29"/>
      <c r="B124" s="30"/>
      <c r="C124" s="69" t="s">
        <v>110</v>
      </c>
      <c r="D124" s="29"/>
      <c r="E124" s="29"/>
      <c r="F124" s="29"/>
      <c r="G124" s="29"/>
      <c r="H124" s="29"/>
      <c r="I124" s="29"/>
      <c r="J124" s="130">
        <f>BK124</f>
        <v>0</v>
      </c>
      <c r="K124" s="29"/>
      <c r="L124" s="30"/>
      <c r="M124" s="65"/>
      <c r="N124" s="56"/>
      <c r="O124" s="66"/>
      <c r="P124" s="131">
        <f>P125+P158</f>
        <v>0</v>
      </c>
      <c r="Q124" s="66"/>
      <c r="R124" s="131">
        <f>R125+R158</f>
        <v>76.275724080000003</v>
      </c>
      <c r="S124" s="66"/>
      <c r="T124" s="132">
        <f>T125+T158</f>
        <v>50.595458999999998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72</v>
      </c>
      <c r="AU124" s="14" t="s">
        <v>111</v>
      </c>
      <c r="BK124" s="133">
        <f>BK125+BK158</f>
        <v>0</v>
      </c>
    </row>
    <row r="125" spans="1:65" s="12" customFormat="1" ht="25.95" customHeight="1">
      <c r="B125" s="134"/>
      <c r="D125" s="135" t="s">
        <v>72</v>
      </c>
      <c r="E125" s="136" t="s">
        <v>132</v>
      </c>
      <c r="F125" s="136" t="s">
        <v>133</v>
      </c>
      <c r="I125" s="137"/>
      <c r="J125" s="138">
        <f>BK125</f>
        <v>0</v>
      </c>
      <c r="L125" s="134"/>
      <c r="M125" s="139"/>
      <c r="N125" s="140"/>
      <c r="O125" s="140"/>
      <c r="P125" s="141">
        <f>P126+P133+P136+P144+P156</f>
        <v>0</v>
      </c>
      <c r="Q125" s="140"/>
      <c r="R125" s="141">
        <f>R126+R133+R136+R144+R156</f>
        <v>75.676337930000003</v>
      </c>
      <c r="S125" s="140"/>
      <c r="T125" s="142">
        <f>T126+T133+T136+T144+T156</f>
        <v>50.595458999999998</v>
      </c>
      <c r="AR125" s="135" t="s">
        <v>81</v>
      </c>
      <c r="AT125" s="143" t="s">
        <v>72</v>
      </c>
      <c r="AU125" s="143" t="s">
        <v>73</v>
      </c>
      <c r="AY125" s="135" t="s">
        <v>134</v>
      </c>
      <c r="BK125" s="144">
        <f>BK126+BK133+BK136+BK144+BK156</f>
        <v>0</v>
      </c>
    </row>
    <row r="126" spans="1:65" s="12" customFormat="1" ht="22.8" customHeight="1">
      <c r="B126" s="134"/>
      <c r="D126" s="135" t="s">
        <v>72</v>
      </c>
      <c r="E126" s="145" t="s">
        <v>81</v>
      </c>
      <c r="F126" s="145" t="s">
        <v>135</v>
      </c>
      <c r="I126" s="137"/>
      <c r="J126" s="146">
        <f>BK126</f>
        <v>0</v>
      </c>
      <c r="L126" s="134"/>
      <c r="M126" s="139"/>
      <c r="N126" s="140"/>
      <c r="O126" s="140"/>
      <c r="P126" s="141">
        <f>SUM(P127:P132)</f>
        <v>0</v>
      </c>
      <c r="Q126" s="140"/>
      <c r="R126" s="141">
        <f>SUM(R127:R132)</f>
        <v>0</v>
      </c>
      <c r="S126" s="140"/>
      <c r="T126" s="142">
        <f>SUM(T127:T132)</f>
        <v>0</v>
      </c>
      <c r="AR126" s="135" t="s">
        <v>81</v>
      </c>
      <c r="AT126" s="143" t="s">
        <v>72</v>
      </c>
      <c r="AU126" s="143" t="s">
        <v>81</v>
      </c>
      <c r="AY126" s="135" t="s">
        <v>134</v>
      </c>
      <c r="BK126" s="144">
        <f>SUM(BK127:BK132)</f>
        <v>0</v>
      </c>
    </row>
    <row r="127" spans="1:65" s="2" customFormat="1" ht="24.15" customHeight="1">
      <c r="A127" s="29"/>
      <c r="B127" s="147"/>
      <c r="C127" s="148" t="s">
        <v>81</v>
      </c>
      <c r="D127" s="148" t="s">
        <v>136</v>
      </c>
      <c r="E127" s="149" t="s">
        <v>137</v>
      </c>
      <c r="F127" s="150" t="s">
        <v>138</v>
      </c>
      <c r="G127" s="151" t="s">
        <v>139</v>
      </c>
      <c r="H127" s="152">
        <v>40.982999999999997</v>
      </c>
      <c r="I127" s="153"/>
      <c r="J127" s="152">
        <f t="shared" ref="J127:J132" si="0">ROUND(I127*H127,3)</f>
        <v>0</v>
      </c>
      <c r="K127" s="154"/>
      <c r="L127" s="30"/>
      <c r="M127" s="155" t="s">
        <v>1</v>
      </c>
      <c r="N127" s="156" t="s">
        <v>39</v>
      </c>
      <c r="O127" s="58"/>
      <c r="P127" s="157">
        <f t="shared" ref="P127:P132" si="1">O127*H127</f>
        <v>0</v>
      </c>
      <c r="Q127" s="157">
        <v>0</v>
      </c>
      <c r="R127" s="157">
        <f t="shared" ref="R127:R132" si="2">Q127*H127</f>
        <v>0</v>
      </c>
      <c r="S127" s="157">
        <v>0</v>
      </c>
      <c r="T127" s="158">
        <f t="shared" ref="T127:T132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140</v>
      </c>
      <c r="AT127" s="159" t="s">
        <v>136</v>
      </c>
      <c r="AU127" s="159" t="s">
        <v>141</v>
      </c>
      <c r="AY127" s="14" t="s">
        <v>134</v>
      </c>
      <c r="BE127" s="160">
        <f t="shared" ref="BE127:BE132" si="4">IF(N127="základná",J127,0)</f>
        <v>0</v>
      </c>
      <c r="BF127" s="160">
        <f t="shared" ref="BF127:BF132" si="5">IF(N127="znížená",J127,0)</f>
        <v>0</v>
      </c>
      <c r="BG127" s="160">
        <f t="shared" ref="BG127:BG132" si="6">IF(N127="zákl. prenesená",J127,0)</f>
        <v>0</v>
      </c>
      <c r="BH127" s="160">
        <f t="shared" ref="BH127:BH132" si="7">IF(N127="zníž. prenesená",J127,0)</f>
        <v>0</v>
      </c>
      <c r="BI127" s="160">
        <f t="shared" ref="BI127:BI132" si="8">IF(N127="nulová",J127,0)</f>
        <v>0</v>
      </c>
      <c r="BJ127" s="14" t="s">
        <v>141</v>
      </c>
      <c r="BK127" s="161">
        <f t="shared" ref="BK127:BK132" si="9">ROUND(I127*H127,3)</f>
        <v>0</v>
      </c>
      <c r="BL127" s="14" t="s">
        <v>140</v>
      </c>
      <c r="BM127" s="159" t="s">
        <v>142</v>
      </c>
    </row>
    <row r="128" spans="1:65" s="2" customFormat="1" ht="24.15" customHeight="1">
      <c r="A128" s="29"/>
      <c r="B128" s="147"/>
      <c r="C128" s="148" t="s">
        <v>141</v>
      </c>
      <c r="D128" s="148" t="s">
        <v>136</v>
      </c>
      <c r="E128" s="149" t="s">
        <v>143</v>
      </c>
      <c r="F128" s="150" t="s">
        <v>144</v>
      </c>
      <c r="G128" s="151" t="s">
        <v>139</v>
      </c>
      <c r="H128" s="152">
        <v>40.982999999999997</v>
      </c>
      <c r="I128" s="153"/>
      <c r="J128" s="152">
        <f t="shared" si="0"/>
        <v>0</v>
      </c>
      <c r="K128" s="154"/>
      <c r="L128" s="30"/>
      <c r="M128" s="155" t="s">
        <v>1</v>
      </c>
      <c r="N128" s="156" t="s">
        <v>39</v>
      </c>
      <c r="O128" s="58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140</v>
      </c>
      <c r="AT128" s="159" t="s">
        <v>136</v>
      </c>
      <c r="AU128" s="159" t="s">
        <v>141</v>
      </c>
      <c r="AY128" s="14" t="s">
        <v>134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141</v>
      </c>
      <c r="BK128" s="161">
        <f t="shared" si="9"/>
        <v>0</v>
      </c>
      <c r="BL128" s="14" t="s">
        <v>140</v>
      </c>
      <c r="BM128" s="159" t="s">
        <v>145</v>
      </c>
    </row>
    <row r="129" spans="1:65" s="2" customFormat="1" ht="24.15" customHeight="1">
      <c r="A129" s="29"/>
      <c r="B129" s="147"/>
      <c r="C129" s="148" t="s">
        <v>146</v>
      </c>
      <c r="D129" s="148" t="s">
        <v>136</v>
      </c>
      <c r="E129" s="149" t="s">
        <v>147</v>
      </c>
      <c r="F129" s="150" t="s">
        <v>148</v>
      </c>
      <c r="G129" s="151" t="s">
        <v>139</v>
      </c>
      <c r="H129" s="152">
        <v>40.982999999999997</v>
      </c>
      <c r="I129" s="153"/>
      <c r="J129" s="152">
        <f t="shared" si="0"/>
        <v>0</v>
      </c>
      <c r="K129" s="154"/>
      <c r="L129" s="30"/>
      <c r="M129" s="155" t="s">
        <v>1</v>
      </c>
      <c r="N129" s="156" t="s">
        <v>39</v>
      </c>
      <c r="O129" s="58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140</v>
      </c>
      <c r="AT129" s="159" t="s">
        <v>136</v>
      </c>
      <c r="AU129" s="159" t="s">
        <v>141</v>
      </c>
      <c r="AY129" s="14" t="s">
        <v>134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141</v>
      </c>
      <c r="BK129" s="161">
        <f t="shared" si="9"/>
        <v>0</v>
      </c>
      <c r="BL129" s="14" t="s">
        <v>140</v>
      </c>
      <c r="BM129" s="159" t="s">
        <v>149</v>
      </c>
    </row>
    <row r="130" spans="1:65" s="2" customFormat="1" ht="21.75" customHeight="1">
      <c r="A130" s="29"/>
      <c r="B130" s="147"/>
      <c r="C130" s="148" t="s">
        <v>140</v>
      </c>
      <c r="D130" s="148" t="s">
        <v>136</v>
      </c>
      <c r="E130" s="149" t="s">
        <v>150</v>
      </c>
      <c r="F130" s="150" t="s">
        <v>151</v>
      </c>
      <c r="G130" s="151" t="s">
        <v>139</v>
      </c>
      <c r="H130" s="152">
        <v>40.982999999999997</v>
      </c>
      <c r="I130" s="153"/>
      <c r="J130" s="152">
        <f t="shared" si="0"/>
        <v>0</v>
      </c>
      <c r="K130" s="154"/>
      <c r="L130" s="30"/>
      <c r="M130" s="155" t="s">
        <v>1</v>
      </c>
      <c r="N130" s="156" t="s">
        <v>39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140</v>
      </c>
      <c r="AT130" s="159" t="s">
        <v>136</v>
      </c>
      <c r="AU130" s="159" t="s">
        <v>141</v>
      </c>
      <c r="AY130" s="14" t="s">
        <v>134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141</v>
      </c>
      <c r="BK130" s="161">
        <f t="shared" si="9"/>
        <v>0</v>
      </c>
      <c r="BL130" s="14" t="s">
        <v>140</v>
      </c>
      <c r="BM130" s="159" t="s">
        <v>152</v>
      </c>
    </row>
    <row r="131" spans="1:65" s="2" customFormat="1" ht="16.5" customHeight="1">
      <c r="A131" s="29"/>
      <c r="B131" s="147"/>
      <c r="C131" s="148" t="s">
        <v>153</v>
      </c>
      <c r="D131" s="148" t="s">
        <v>136</v>
      </c>
      <c r="E131" s="149" t="s">
        <v>154</v>
      </c>
      <c r="F131" s="150" t="s">
        <v>155</v>
      </c>
      <c r="G131" s="151" t="s">
        <v>139</v>
      </c>
      <c r="H131" s="152">
        <v>40.982999999999997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39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140</v>
      </c>
      <c r="AT131" s="159" t="s">
        <v>136</v>
      </c>
      <c r="AU131" s="159" t="s">
        <v>141</v>
      </c>
      <c r="AY131" s="14" t="s">
        <v>134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141</v>
      </c>
      <c r="BK131" s="161">
        <f t="shared" si="9"/>
        <v>0</v>
      </c>
      <c r="BL131" s="14" t="s">
        <v>140</v>
      </c>
      <c r="BM131" s="159" t="s">
        <v>156</v>
      </c>
    </row>
    <row r="132" spans="1:65" s="2" customFormat="1" ht="24.15" customHeight="1">
      <c r="A132" s="29"/>
      <c r="B132" s="147"/>
      <c r="C132" s="148" t="s">
        <v>157</v>
      </c>
      <c r="D132" s="148" t="s">
        <v>136</v>
      </c>
      <c r="E132" s="149" t="s">
        <v>158</v>
      </c>
      <c r="F132" s="150" t="s">
        <v>159</v>
      </c>
      <c r="G132" s="151" t="s">
        <v>139</v>
      </c>
      <c r="H132" s="152">
        <v>40.982999999999997</v>
      </c>
      <c r="I132" s="153"/>
      <c r="J132" s="152">
        <f t="shared" si="0"/>
        <v>0</v>
      </c>
      <c r="K132" s="154"/>
      <c r="L132" s="30"/>
      <c r="M132" s="155" t="s">
        <v>1</v>
      </c>
      <c r="N132" s="156" t="s">
        <v>39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140</v>
      </c>
      <c r="AT132" s="159" t="s">
        <v>136</v>
      </c>
      <c r="AU132" s="159" t="s">
        <v>141</v>
      </c>
      <c r="AY132" s="14" t="s">
        <v>134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141</v>
      </c>
      <c r="BK132" s="161">
        <f t="shared" si="9"/>
        <v>0</v>
      </c>
      <c r="BL132" s="14" t="s">
        <v>140</v>
      </c>
      <c r="BM132" s="159" t="s">
        <v>160</v>
      </c>
    </row>
    <row r="133" spans="1:65" s="12" customFormat="1" ht="22.8" customHeight="1">
      <c r="B133" s="134"/>
      <c r="D133" s="135" t="s">
        <v>72</v>
      </c>
      <c r="E133" s="145" t="s">
        <v>140</v>
      </c>
      <c r="F133" s="145" t="s">
        <v>161</v>
      </c>
      <c r="I133" s="137"/>
      <c r="J133" s="146">
        <f>BK133</f>
        <v>0</v>
      </c>
      <c r="L133" s="134"/>
      <c r="M133" s="139"/>
      <c r="N133" s="140"/>
      <c r="O133" s="140"/>
      <c r="P133" s="141">
        <f>SUM(P134:P135)</f>
        <v>0</v>
      </c>
      <c r="Q133" s="140"/>
      <c r="R133" s="141">
        <f>SUM(R134:R135)</f>
        <v>4.3883000000000001</v>
      </c>
      <c r="S133" s="140"/>
      <c r="T133" s="142">
        <f>SUM(T134:T135)</f>
        <v>0</v>
      </c>
      <c r="AR133" s="135" t="s">
        <v>81</v>
      </c>
      <c r="AT133" s="143" t="s">
        <v>72</v>
      </c>
      <c r="AU133" s="143" t="s">
        <v>81</v>
      </c>
      <c r="AY133" s="135" t="s">
        <v>134</v>
      </c>
      <c r="BK133" s="144">
        <f>SUM(BK134:BK135)</f>
        <v>0</v>
      </c>
    </row>
    <row r="134" spans="1:65" s="2" customFormat="1" ht="16.5" customHeight="1">
      <c r="A134" s="29"/>
      <c r="B134" s="147"/>
      <c r="C134" s="148" t="s">
        <v>162</v>
      </c>
      <c r="D134" s="148" t="s">
        <v>136</v>
      </c>
      <c r="E134" s="149" t="s">
        <v>163</v>
      </c>
      <c r="F134" s="150" t="s">
        <v>164</v>
      </c>
      <c r="G134" s="151" t="s">
        <v>165</v>
      </c>
      <c r="H134" s="152">
        <v>1</v>
      </c>
      <c r="I134" s="153"/>
      <c r="J134" s="152">
        <f>ROUND(I134*H134,3)</f>
        <v>0</v>
      </c>
      <c r="K134" s="154"/>
      <c r="L134" s="30"/>
      <c r="M134" s="155" t="s">
        <v>1</v>
      </c>
      <c r="N134" s="156" t="s">
        <v>39</v>
      </c>
      <c r="O134" s="58"/>
      <c r="P134" s="157">
        <f>O134*H134</f>
        <v>0</v>
      </c>
      <c r="Q134" s="157">
        <v>2.19415</v>
      </c>
      <c r="R134" s="157">
        <f>Q134*H134</f>
        <v>2.19415</v>
      </c>
      <c r="S134" s="157">
        <v>0</v>
      </c>
      <c r="T134" s="15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140</v>
      </c>
      <c r="AT134" s="159" t="s">
        <v>136</v>
      </c>
      <c r="AU134" s="159" t="s">
        <v>141</v>
      </c>
      <c r="AY134" s="14" t="s">
        <v>134</v>
      </c>
      <c r="BE134" s="160">
        <f>IF(N134="základná",J134,0)</f>
        <v>0</v>
      </c>
      <c r="BF134" s="160">
        <f>IF(N134="znížená",J134,0)</f>
        <v>0</v>
      </c>
      <c r="BG134" s="160">
        <f>IF(N134="zákl. prenesená",J134,0)</f>
        <v>0</v>
      </c>
      <c r="BH134" s="160">
        <f>IF(N134="zníž. prenesená",J134,0)</f>
        <v>0</v>
      </c>
      <c r="BI134" s="160">
        <f>IF(N134="nulová",J134,0)</f>
        <v>0</v>
      </c>
      <c r="BJ134" s="14" t="s">
        <v>141</v>
      </c>
      <c r="BK134" s="161">
        <f>ROUND(I134*H134,3)</f>
        <v>0</v>
      </c>
      <c r="BL134" s="14" t="s">
        <v>140</v>
      </c>
      <c r="BM134" s="159" t="s">
        <v>166</v>
      </c>
    </row>
    <row r="135" spans="1:65" s="2" customFormat="1" ht="16.5" customHeight="1">
      <c r="A135" s="29"/>
      <c r="B135" s="147"/>
      <c r="C135" s="148" t="s">
        <v>167</v>
      </c>
      <c r="D135" s="148" t="s">
        <v>136</v>
      </c>
      <c r="E135" s="149" t="s">
        <v>168</v>
      </c>
      <c r="F135" s="150" t="s">
        <v>169</v>
      </c>
      <c r="G135" s="151" t="s">
        <v>165</v>
      </c>
      <c r="H135" s="152">
        <v>1</v>
      </c>
      <c r="I135" s="153"/>
      <c r="J135" s="152">
        <f>ROUND(I135*H135,3)</f>
        <v>0</v>
      </c>
      <c r="K135" s="154"/>
      <c r="L135" s="30"/>
      <c r="M135" s="155" t="s">
        <v>1</v>
      </c>
      <c r="N135" s="156" t="s">
        <v>39</v>
      </c>
      <c r="O135" s="58"/>
      <c r="P135" s="157">
        <f>O135*H135</f>
        <v>0</v>
      </c>
      <c r="Q135" s="157">
        <v>2.19415</v>
      </c>
      <c r="R135" s="157">
        <f>Q135*H135</f>
        <v>2.19415</v>
      </c>
      <c r="S135" s="157">
        <v>0</v>
      </c>
      <c r="T135" s="15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140</v>
      </c>
      <c r="AT135" s="159" t="s">
        <v>136</v>
      </c>
      <c r="AU135" s="159" t="s">
        <v>141</v>
      </c>
      <c r="AY135" s="14" t="s">
        <v>134</v>
      </c>
      <c r="BE135" s="160">
        <f>IF(N135="základná",J135,0)</f>
        <v>0</v>
      </c>
      <c r="BF135" s="160">
        <f>IF(N135="znížená",J135,0)</f>
        <v>0</v>
      </c>
      <c r="BG135" s="160">
        <f>IF(N135="zákl. prenesená",J135,0)</f>
        <v>0</v>
      </c>
      <c r="BH135" s="160">
        <f>IF(N135="zníž. prenesená",J135,0)</f>
        <v>0</v>
      </c>
      <c r="BI135" s="160">
        <f>IF(N135="nulová",J135,0)</f>
        <v>0</v>
      </c>
      <c r="BJ135" s="14" t="s">
        <v>141</v>
      </c>
      <c r="BK135" s="161">
        <f>ROUND(I135*H135,3)</f>
        <v>0</v>
      </c>
      <c r="BL135" s="14" t="s">
        <v>140</v>
      </c>
      <c r="BM135" s="159" t="s">
        <v>170</v>
      </c>
    </row>
    <row r="136" spans="1:65" s="12" customFormat="1" ht="22.8" customHeight="1">
      <c r="B136" s="134"/>
      <c r="D136" s="135" t="s">
        <v>72</v>
      </c>
      <c r="E136" s="145" t="s">
        <v>157</v>
      </c>
      <c r="F136" s="145" t="s">
        <v>171</v>
      </c>
      <c r="I136" s="137"/>
      <c r="J136" s="146">
        <f>BK136</f>
        <v>0</v>
      </c>
      <c r="L136" s="134"/>
      <c r="M136" s="139"/>
      <c r="N136" s="140"/>
      <c r="O136" s="140"/>
      <c r="P136" s="141">
        <f>SUM(P137:P143)</f>
        <v>0</v>
      </c>
      <c r="Q136" s="140"/>
      <c r="R136" s="141">
        <f>SUM(R137:R143)</f>
        <v>29.124727530000001</v>
      </c>
      <c r="S136" s="140"/>
      <c r="T136" s="142">
        <f>SUM(T137:T143)</f>
        <v>0</v>
      </c>
      <c r="AR136" s="135" t="s">
        <v>81</v>
      </c>
      <c r="AT136" s="143" t="s">
        <v>72</v>
      </c>
      <c r="AU136" s="143" t="s">
        <v>81</v>
      </c>
      <c r="AY136" s="135" t="s">
        <v>134</v>
      </c>
      <c r="BK136" s="144">
        <f>SUM(BK137:BK143)</f>
        <v>0</v>
      </c>
    </row>
    <row r="137" spans="1:65" s="2" customFormat="1" ht="24.15" customHeight="1">
      <c r="A137" s="29"/>
      <c r="B137" s="147"/>
      <c r="C137" s="148" t="s">
        <v>172</v>
      </c>
      <c r="D137" s="148" t="s">
        <v>136</v>
      </c>
      <c r="E137" s="149" t="s">
        <v>173</v>
      </c>
      <c r="F137" s="150" t="s">
        <v>174</v>
      </c>
      <c r="G137" s="151" t="s">
        <v>175</v>
      </c>
      <c r="H137" s="152">
        <v>1116.413</v>
      </c>
      <c r="I137" s="153"/>
      <c r="J137" s="152">
        <f t="shared" ref="J137:J143" si="10">ROUND(I137*H137,3)</f>
        <v>0</v>
      </c>
      <c r="K137" s="154"/>
      <c r="L137" s="30"/>
      <c r="M137" s="155" t="s">
        <v>1</v>
      </c>
      <c r="N137" s="156" t="s">
        <v>39</v>
      </c>
      <c r="O137" s="58"/>
      <c r="P137" s="157">
        <f t="shared" ref="P137:P143" si="11">O137*H137</f>
        <v>0</v>
      </c>
      <c r="Q137" s="157">
        <v>4.0000000000000002E-4</v>
      </c>
      <c r="R137" s="157">
        <f t="shared" ref="R137:R143" si="12">Q137*H137</f>
        <v>0.44656520000000005</v>
      </c>
      <c r="S137" s="157">
        <v>0</v>
      </c>
      <c r="T137" s="158">
        <f t="shared" ref="T137:T143" si="13"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176</v>
      </c>
      <c r="AT137" s="159" t="s">
        <v>136</v>
      </c>
      <c r="AU137" s="159" t="s">
        <v>141</v>
      </c>
      <c r="AY137" s="14" t="s">
        <v>134</v>
      </c>
      <c r="BE137" s="160">
        <f t="shared" ref="BE137:BE143" si="14">IF(N137="základná",J137,0)</f>
        <v>0</v>
      </c>
      <c r="BF137" s="160">
        <f t="shared" ref="BF137:BF143" si="15">IF(N137="znížená",J137,0)</f>
        <v>0</v>
      </c>
      <c r="BG137" s="160">
        <f t="shared" ref="BG137:BG143" si="16">IF(N137="zákl. prenesená",J137,0)</f>
        <v>0</v>
      </c>
      <c r="BH137" s="160">
        <f t="shared" ref="BH137:BH143" si="17">IF(N137="zníž. prenesená",J137,0)</f>
        <v>0</v>
      </c>
      <c r="BI137" s="160">
        <f t="shared" ref="BI137:BI143" si="18">IF(N137="nulová",J137,0)</f>
        <v>0</v>
      </c>
      <c r="BJ137" s="14" t="s">
        <v>141</v>
      </c>
      <c r="BK137" s="161">
        <f t="shared" ref="BK137:BK143" si="19">ROUND(I137*H137,3)</f>
        <v>0</v>
      </c>
      <c r="BL137" s="14" t="s">
        <v>176</v>
      </c>
      <c r="BM137" s="159" t="s">
        <v>177</v>
      </c>
    </row>
    <row r="138" spans="1:65" s="2" customFormat="1" ht="16.5" customHeight="1">
      <c r="A138" s="29"/>
      <c r="B138" s="147"/>
      <c r="C138" s="148" t="s">
        <v>178</v>
      </c>
      <c r="D138" s="148" t="s">
        <v>136</v>
      </c>
      <c r="E138" s="149" t="s">
        <v>179</v>
      </c>
      <c r="F138" s="150" t="s">
        <v>180</v>
      </c>
      <c r="G138" s="151" t="s">
        <v>175</v>
      </c>
      <c r="H138" s="152">
        <v>838.14300000000003</v>
      </c>
      <c r="I138" s="153"/>
      <c r="J138" s="152">
        <f t="shared" si="10"/>
        <v>0</v>
      </c>
      <c r="K138" s="154"/>
      <c r="L138" s="30"/>
      <c r="M138" s="155" t="s">
        <v>1</v>
      </c>
      <c r="N138" s="156" t="s">
        <v>39</v>
      </c>
      <c r="O138" s="58"/>
      <c r="P138" s="157">
        <f t="shared" si="11"/>
        <v>0</v>
      </c>
      <c r="Q138" s="157">
        <v>4.0000000000000002E-4</v>
      </c>
      <c r="R138" s="157">
        <f t="shared" si="12"/>
        <v>0.33525720000000003</v>
      </c>
      <c r="S138" s="157">
        <v>0</v>
      </c>
      <c r="T138" s="158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140</v>
      </c>
      <c r="AT138" s="159" t="s">
        <v>136</v>
      </c>
      <c r="AU138" s="159" t="s">
        <v>141</v>
      </c>
      <c r="AY138" s="14" t="s">
        <v>134</v>
      </c>
      <c r="BE138" s="160">
        <f t="shared" si="14"/>
        <v>0</v>
      </c>
      <c r="BF138" s="160">
        <f t="shared" si="15"/>
        <v>0</v>
      </c>
      <c r="BG138" s="160">
        <f t="shared" si="16"/>
        <v>0</v>
      </c>
      <c r="BH138" s="160">
        <f t="shared" si="17"/>
        <v>0</v>
      </c>
      <c r="BI138" s="160">
        <f t="shared" si="18"/>
        <v>0</v>
      </c>
      <c r="BJ138" s="14" t="s">
        <v>141</v>
      </c>
      <c r="BK138" s="161">
        <f t="shared" si="19"/>
        <v>0</v>
      </c>
      <c r="BL138" s="14" t="s">
        <v>140</v>
      </c>
      <c r="BM138" s="159" t="s">
        <v>181</v>
      </c>
    </row>
    <row r="139" spans="1:65" s="2" customFormat="1" ht="37.799999999999997" customHeight="1">
      <c r="A139" s="29"/>
      <c r="B139" s="147"/>
      <c r="C139" s="148" t="s">
        <v>182</v>
      </c>
      <c r="D139" s="148" t="s">
        <v>136</v>
      </c>
      <c r="E139" s="149" t="s">
        <v>183</v>
      </c>
      <c r="F139" s="150" t="s">
        <v>184</v>
      </c>
      <c r="G139" s="151" t="s">
        <v>175</v>
      </c>
      <c r="H139" s="152">
        <v>131.03399999999999</v>
      </c>
      <c r="I139" s="153"/>
      <c r="J139" s="152">
        <f t="shared" si="10"/>
        <v>0</v>
      </c>
      <c r="K139" s="154"/>
      <c r="L139" s="30"/>
      <c r="M139" s="155" t="s">
        <v>1</v>
      </c>
      <c r="N139" s="156" t="s">
        <v>39</v>
      </c>
      <c r="O139" s="58"/>
      <c r="P139" s="157">
        <f t="shared" si="11"/>
        <v>0</v>
      </c>
      <c r="Q139" s="157">
        <v>4.5999999999999999E-3</v>
      </c>
      <c r="R139" s="157">
        <f t="shared" si="12"/>
        <v>0.60275639999999997</v>
      </c>
      <c r="S139" s="157">
        <v>0</v>
      </c>
      <c r="T139" s="158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140</v>
      </c>
      <c r="AT139" s="159" t="s">
        <v>136</v>
      </c>
      <c r="AU139" s="159" t="s">
        <v>141</v>
      </c>
      <c r="AY139" s="14" t="s">
        <v>134</v>
      </c>
      <c r="BE139" s="160">
        <f t="shared" si="14"/>
        <v>0</v>
      </c>
      <c r="BF139" s="160">
        <f t="shared" si="15"/>
        <v>0</v>
      </c>
      <c r="BG139" s="160">
        <f t="shared" si="16"/>
        <v>0</v>
      </c>
      <c r="BH139" s="160">
        <f t="shared" si="17"/>
        <v>0</v>
      </c>
      <c r="BI139" s="160">
        <f t="shared" si="18"/>
        <v>0</v>
      </c>
      <c r="BJ139" s="14" t="s">
        <v>141</v>
      </c>
      <c r="BK139" s="161">
        <f t="shared" si="19"/>
        <v>0</v>
      </c>
      <c r="BL139" s="14" t="s">
        <v>140</v>
      </c>
      <c r="BM139" s="159" t="s">
        <v>185</v>
      </c>
    </row>
    <row r="140" spans="1:65" s="2" customFormat="1" ht="37.799999999999997" customHeight="1">
      <c r="A140" s="29"/>
      <c r="B140" s="147"/>
      <c r="C140" s="148" t="s">
        <v>186</v>
      </c>
      <c r="D140" s="148" t="s">
        <v>136</v>
      </c>
      <c r="E140" s="149" t="s">
        <v>187</v>
      </c>
      <c r="F140" s="150" t="s">
        <v>188</v>
      </c>
      <c r="G140" s="151" t="s">
        <v>175</v>
      </c>
      <c r="H140" s="152">
        <v>707.10900000000004</v>
      </c>
      <c r="I140" s="153"/>
      <c r="J140" s="152">
        <f t="shared" si="10"/>
        <v>0</v>
      </c>
      <c r="K140" s="154"/>
      <c r="L140" s="30"/>
      <c r="M140" s="155" t="s">
        <v>1</v>
      </c>
      <c r="N140" s="156" t="s">
        <v>39</v>
      </c>
      <c r="O140" s="58"/>
      <c r="P140" s="157">
        <f t="shared" si="11"/>
        <v>0</v>
      </c>
      <c r="Q140" s="157">
        <v>6.3E-3</v>
      </c>
      <c r="R140" s="157">
        <f t="shared" si="12"/>
        <v>4.4547867000000005</v>
      </c>
      <c r="S140" s="157">
        <v>0</v>
      </c>
      <c r="T140" s="158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140</v>
      </c>
      <c r="AT140" s="159" t="s">
        <v>136</v>
      </c>
      <c r="AU140" s="159" t="s">
        <v>141</v>
      </c>
      <c r="AY140" s="14" t="s">
        <v>134</v>
      </c>
      <c r="BE140" s="160">
        <f t="shared" si="14"/>
        <v>0</v>
      </c>
      <c r="BF140" s="160">
        <f t="shared" si="15"/>
        <v>0</v>
      </c>
      <c r="BG140" s="160">
        <f t="shared" si="16"/>
        <v>0</v>
      </c>
      <c r="BH140" s="160">
        <f t="shared" si="17"/>
        <v>0</v>
      </c>
      <c r="BI140" s="160">
        <f t="shared" si="18"/>
        <v>0</v>
      </c>
      <c r="BJ140" s="14" t="s">
        <v>141</v>
      </c>
      <c r="BK140" s="161">
        <f t="shared" si="19"/>
        <v>0</v>
      </c>
      <c r="BL140" s="14" t="s">
        <v>140</v>
      </c>
      <c r="BM140" s="159" t="s">
        <v>189</v>
      </c>
    </row>
    <row r="141" spans="1:65" s="2" customFormat="1" ht="24.15" customHeight="1">
      <c r="A141" s="29"/>
      <c r="B141" s="147"/>
      <c r="C141" s="148" t="s">
        <v>190</v>
      </c>
      <c r="D141" s="148" t="s">
        <v>136</v>
      </c>
      <c r="E141" s="149" t="s">
        <v>191</v>
      </c>
      <c r="F141" s="150" t="s">
        <v>192</v>
      </c>
      <c r="G141" s="151" t="s">
        <v>175</v>
      </c>
      <c r="H141" s="152">
        <v>31.274000000000001</v>
      </c>
      <c r="I141" s="153"/>
      <c r="J141" s="152">
        <f t="shared" si="10"/>
        <v>0</v>
      </c>
      <c r="K141" s="154"/>
      <c r="L141" s="30"/>
      <c r="M141" s="155" t="s">
        <v>1</v>
      </c>
      <c r="N141" s="156" t="s">
        <v>39</v>
      </c>
      <c r="O141" s="58"/>
      <c r="P141" s="157">
        <f t="shared" si="11"/>
        <v>0</v>
      </c>
      <c r="Q141" s="157">
        <v>1.2409999999999999E-2</v>
      </c>
      <c r="R141" s="157">
        <f t="shared" si="12"/>
        <v>0.38811034</v>
      </c>
      <c r="S141" s="157">
        <v>0</v>
      </c>
      <c r="T141" s="158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140</v>
      </c>
      <c r="AT141" s="159" t="s">
        <v>136</v>
      </c>
      <c r="AU141" s="159" t="s">
        <v>141</v>
      </c>
      <c r="AY141" s="14" t="s">
        <v>134</v>
      </c>
      <c r="BE141" s="160">
        <f t="shared" si="14"/>
        <v>0</v>
      </c>
      <c r="BF141" s="160">
        <f t="shared" si="15"/>
        <v>0</v>
      </c>
      <c r="BG141" s="160">
        <f t="shared" si="16"/>
        <v>0</v>
      </c>
      <c r="BH141" s="160">
        <f t="shared" si="17"/>
        <v>0</v>
      </c>
      <c r="BI141" s="160">
        <f t="shared" si="18"/>
        <v>0</v>
      </c>
      <c r="BJ141" s="14" t="s">
        <v>141</v>
      </c>
      <c r="BK141" s="161">
        <f t="shared" si="19"/>
        <v>0</v>
      </c>
      <c r="BL141" s="14" t="s">
        <v>140</v>
      </c>
      <c r="BM141" s="159" t="s">
        <v>193</v>
      </c>
    </row>
    <row r="142" spans="1:65" s="2" customFormat="1" ht="37.799999999999997" customHeight="1">
      <c r="A142" s="29"/>
      <c r="B142" s="147"/>
      <c r="C142" s="148" t="s">
        <v>194</v>
      </c>
      <c r="D142" s="148" t="s">
        <v>136</v>
      </c>
      <c r="E142" s="149" t="s">
        <v>195</v>
      </c>
      <c r="F142" s="150" t="s">
        <v>196</v>
      </c>
      <c r="G142" s="151" t="s">
        <v>175</v>
      </c>
      <c r="H142" s="152">
        <v>229.08799999999999</v>
      </c>
      <c r="I142" s="153"/>
      <c r="J142" s="152">
        <f t="shared" si="10"/>
        <v>0</v>
      </c>
      <c r="K142" s="154"/>
      <c r="L142" s="30"/>
      <c r="M142" s="155" t="s">
        <v>1</v>
      </c>
      <c r="N142" s="156" t="s">
        <v>39</v>
      </c>
      <c r="O142" s="58"/>
      <c r="P142" s="157">
        <f t="shared" si="11"/>
        <v>0</v>
      </c>
      <c r="Q142" s="157">
        <v>1.7729999999999999E-2</v>
      </c>
      <c r="R142" s="157">
        <f t="shared" si="12"/>
        <v>4.0617302400000002</v>
      </c>
      <c r="S142" s="157">
        <v>0</v>
      </c>
      <c r="T142" s="158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140</v>
      </c>
      <c r="AT142" s="159" t="s">
        <v>136</v>
      </c>
      <c r="AU142" s="159" t="s">
        <v>141</v>
      </c>
      <c r="AY142" s="14" t="s">
        <v>134</v>
      </c>
      <c r="BE142" s="160">
        <f t="shared" si="14"/>
        <v>0</v>
      </c>
      <c r="BF142" s="160">
        <f t="shared" si="15"/>
        <v>0</v>
      </c>
      <c r="BG142" s="160">
        <f t="shared" si="16"/>
        <v>0</v>
      </c>
      <c r="BH142" s="160">
        <f t="shared" si="17"/>
        <v>0</v>
      </c>
      <c r="BI142" s="160">
        <f t="shared" si="18"/>
        <v>0</v>
      </c>
      <c r="BJ142" s="14" t="s">
        <v>141</v>
      </c>
      <c r="BK142" s="161">
        <f t="shared" si="19"/>
        <v>0</v>
      </c>
      <c r="BL142" s="14" t="s">
        <v>140</v>
      </c>
      <c r="BM142" s="159" t="s">
        <v>197</v>
      </c>
    </row>
    <row r="143" spans="1:65" s="2" customFormat="1" ht="33" customHeight="1">
      <c r="A143" s="29"/>
      <c r="B143" s="147"/>
      <c r="C143" s="148" t="s">
        <v>198</v>
      </c>
      <c r="D143" s="148" t="s">
        <v>136</v>
      </c>
      <c r="E143" s="149" t="s">
        <v>199</v>
      </c>
      <c r="F143" s="150" t="s">
        <v>200</v>
      </c>
      <c r="G143" s="151" t="s">
        <v>175</v>
      </c>
      <c r="H143" s="152">
        <v>675.83500000000004</v>
      </c>
      <c r="I143" s="153"/>
      <c r="J143" s="152">
        <f t="shared" si="10"/>
        <v>0</v>
      </c>
      <c r="K143" s="154"/>
      <c r="L143" s="30"/>
      <c r="M143" s="155" t="s">
        <v>1</v>
      </c>
      <c r="N143" s="156" t="s">
        <v>39</v>
      </c>
      <c r="O143" s="58"/>
      <c r="P143" s="157">
        <f t="shared" si="11"/>
        <v>0</v>
      </c>
      <c r="Q143" s="157">
        <v>2.7869999999999999E-2</v>
      </c>
      <c r="R143" s="157">
        <f t="shared" si="12"/>
        <v>18.835521450000002</v>
      </c>
      <c r="S143" s="157">
        <v>0</v>
      </c>
      <c r="T143" s="158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140</v>
      </c>
      <c r="AT143" s="159" t="s">
        <v>136</v>
      </c>
      <c r="AU143" s="159" t="s">
        <v>141</v>
      </c>
      <c r="AY143" s="14" t="s">
        <v>134</v>
      </c>
      <c r="BE143" s="160">
        <f t="shared" si="14"/>
        <v>0</v>
      </c>
      <c r="BF143" s="160">
        <f t="shared" si="15"/>
        <v>0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141</v>
      </c>
      <c r="BK143" s="161">
        <f t="shared" si="19"/>
        <v>0</v>
      </c>
      <c r="BL143" s="14" t="s">
        <v>140</v>
      </c>
      <c r="BM143" s="159" t="s">
        <v>201</v>
      </c>
    </row>
    <row r="144" spans="1:65" s="12" customFormat="1" ht="22.8" customHeight="1">
      <c r="B144" s="134"/>
      <c r="D144" s="135" t="s">
        <v>72</v>
      </c>
      <c r="E144" s="145" t="s">
        <v>172</v>
      </c>
      <c r="F144" s="145" t="s">
        <v>202</v>
      </c>
      <c r="I144" s="137"/>
      <c r="J144" s="146">
        <f>BK144</f>
        <v>0</v>
      </c>
      <c r="L144" s="134"/>
      <c r="M144" s="139"/>
      <c r="N144" s="140"/>
      <c r="O144" s="140"/>
      <c r="P144" s="141">
        <f>SUM(P145:P155)</f>
        <v>0</v>
      </c>
      <c r="Q144" s="140"/>
      <c r="R144" s="141">
        <f>SUM(R145:R155)</f>
        <v>42.1633104</v>
      </c>
      <c r="S144" s="140"/>
      <c r="T144" s="142">
        <f>SUM(T145:T155)</f>
        <v>50.595458999999998</v>
      </c>
      <c r="AR144" s="135" t="s">
        <v>81</v>
      </c>
      <c r="AT144" s="143" t="s">
        <v>72</v>
      </c>
      <c r="AU144" s="143" t="s">
        <v>81</v>
      </c>
      <c r="AY144" s="135" t="s">
        <v>134</v>
      </c>
      <c r="BK144" s="144">
        <f>SUM(BK145:BK155)</f>
        <v>0</v>
      </c>
    </row>
    <row r="145" spans="1:65" s="2" customFormat="1" ht="24.15" customHeight="1">
      <c r="A145" s="29"/>
      <c r="B145" s="147"/>
      <c r="C145" s="148" t="s">
        <v>176</v>
      </c>
      <c r="D145" s="148" t="s">
        <v>136</v>
      </c>
      <c r="E145" s="149" t="s">
        <v>203</v>
      </c>
      <c r="F145" s="150" t="s">
        <v>204</v>
      </c>
      <c r="G145" s="151" t="s">
        <v>175</v>
      </c>
      <c r="H145" s="152">
        <v>846.95100000000002</v>
      </c>
      <c r="I145" s="153"/>
      <c r="J145" s="152">
        <f t="shared" ref="J145:J155" si="20">ROUND(I145*H145,3)</f>
        <v>0</v>
      </c>
      <c r="K145" s="154"/>
      <c r="L145" s="30"/>
      <c r="M145" s="155" t="s">
        <v>1</v>
      </c>
      <c r="N145" s="156" t="s">
        <v>39</v>
      </c>
      <c r="O145" s="58"/>
      <c r="P145" s="157">
        <f t="shared" ref="P145:P155" si="21">O145*H145</f>
        <v>0</v>
      </c>
      <c r="Q145" s="157">
        <v>0</v>
      </c>
      <c r="R145" s="157">
        <f t="shared" ref="R145:R155" si="22">Q145*H145</f>
        <v>0</v>
      </c>
      <c r="S145" s="157">
        <v>0</v>
      </c>
      <c r="T145" s="158">
        <f t="shared" ref="T145:T155" si="23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140</v>
      </c>
      <c r="AT145" s="159" t="s">
        <v>136</v>
      </c>
      <c r="AU145" s="159" t="s">
        <v>141</v>
      </c>
      <c r="AY145" s="14" t="s">
        <v>134</v>
      </c>
      <c r="BE145" s="160">
        <f t="shared" ref="BE145:BE155" si="24">IF(N145="základná",J145,0)</f>
        <v>0</v>
      </c>
      <c r="BF145" s="160">
        <f t="shared" ref="BF145:BF155" si="25">IF(N145="znížená",J145,0)</f>
        <v>0</v>
      </c>
      <c r="BG145" s="160">
        <f t="shared" ref="BG145:BG155" si="26">IF(N145="zákl. prenesená",J145,0)</f>
        <v>0</v>
      </c>
      <c r="BH145" s="160">
        <f t="shared" ref="BH145:BH155" si="27">IF(N145="zníž. prenesená",J145,0)</f>
        <v>0</v>
      </c>
      <c r="BI145" s="160">
        <f t="shared" ref="BI145:BI155" si="28">IF(N145="nulová",J145,0)</f>
        <v>0</v>
      </c>
      <c r="BJ145" s="14" t="s">
        <v>141</v>
      </c>
      <c r="BK145" s="161">
        <f t="shared" ref="BK145:BK155" si="29">ROUND(I145*H145,3)</f>
        <v>0</v>
      </c>
      <c r="BL145" s="14" t="s">
        <v>140</v>
      </c>
      <c r="BM145" s="159" t="s">
        <v>205</v>
      </c>
    </row>
    <row r="146" spans="1:65" s="2" customFormat="1" ht="33" customHeight="1">
      <c r="A146" s="29"/>
      <c r="B146" s="147"/>
      <c r="C146" s="148" t="s">
        <v>206</v>
      </c>
      <c r="D146" s="148" t="s">
        <v>136</v>
      </c>
      <c r="E146" s="149" t="s">
        <v>207</v>
      </c>
      <c r="F146" s="150" t="s">
        <v>208</v>
      </c>
      <c r="G146" s="151" t="s">
        <v>175</v>
      </c>
      <c r="H146" s="152">
        <v>819.66</v>
      </c>
      <c r="I146" s="153"/>
      <c r="J146" s="152">
        <f t="shared" si="20"/>
        <v>0</v>
      </c>
      <c r="K146" s="154"/>
      <c r="L146" s="30"/>
      <c r="M146" s="155" t="s">
        <v>1</v>
      </c>
      <c r="N146" s="156" t="s">
        <v>39</v>
      </c>
      <c r="O146" s="58"/>
      <c r="P146" s="157">
        <f t="shared" si="21"/>
        <v>0</v>
      </c>
      <c r="Q146" s="157">
        <v>2.572E-2</v>
      </c>
      <c r="R146" s="157">
        <f t="shared" si="22"/>
        <v>21.0816552</v>
      </c>
      <c r="S146" s="157">
        <v>0</v>
      </c>
      <c r="T146" s="158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140</v>
      </c>
      <c r="AT146" s="159" t="s">
        <v>136</v>
      </c>
      <c r="AU146" s="159" t="s">
        <v>141</v>
      </c>
      <c r="AY146" s="14" t="s">
        <v>134</v>
      </c>
      <c r="BE146" s="160">
        <f t="shared" si="24"/>
        <v>0</v>
      </c>
      <c r="BF146" s="160">
        <f t="shared" si="25"/>
        <v>0</v>
      </c>
      <c r="BG146" s="160">
        <f t="shared" si="26"/>
        <v>0</v>
      </c>
      <c r="BH146" s="160">
        <f t="shared" si="27"/>
        <v>0</v>
      </c>
      <c r="BI146" s="160">
        <f t="shared" si="28"/>
        <v>0</v>
      </c>
      <c r="BJ146" s="14" t="s">
        <v>141</v>
      </c>
      <c r="BK146" s="161">
        <f t="shared" si="29"/>
        <v>0</v>
      </c>
      <c r="BL146" s="14" t="s">
        <v>140</v>
      </c>
      <c r="BM146" s="159" t="s">
        <v>209</v>
      </c>
    </row>
    <row r="147" spans="1:65" s="2" customFormat="1" ht="44.25" customHeight="1">
      <c r="A147" s="29"/>
      <c r="B147" s="147"/>
      <c r="C147" s="148" t="s">
        <v>210</v>
      </c>
      <c r="D147" s="148" t="s">
        <v>136</v>
      </c>
      <c r="E147" s="149" t="s">
        <v>211</v>
      </c>
      <c r="F147" s="150" t="s">
        <v>212</v>
      </c>
      <c r="G147" s="151" t="s">
        <v>175</v>
      </c>
      <c r="H147" s="152">
        <v>1639.32</v>
      </c>
      <c r="I147" s="153"/>
      <c r="J147" s="152">
        <f t="shared" si="20"/>
        <v>0</v>
      </c>
      <c r="K147" s="154"/>
      <c r="L147" s="30"/>
      <c r="M147" s="155" t="s">
        <v>1</v>
      </c>
      <c r="N147" s="156" t="s">
        <v>39</v>
      </c>
      <c r="O147" s="58"/>
      <c r="P147" s="157">
        <f t="shared" si="21"/>
        <v>0</v>
      </c>
      <c r="Q147" s="157">
        <v>0</v>
      </c>
      <c r="R147" s="157">
        <f t="shared" si="22"/>
        <v>0</v>
      </c>
      <c r="S147" s="157">
        <v>0</v>
      </c>
      <c r="T147" s="158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140</v>
      </c>
      <c r="AT147" s="159" t="s">
        <v>136</v>
      </c>
      <c r="AU147" s="159" t="s">
        <v>141</v>
      </c>
      <c r="AY147" s="14" t="s">
        <v>134</v>
      </c>
      <c r="BE147" s="160">
        <f t="shared" si="24"/>
        <v>0</v>
      </c>
      <c r="BF147" s="160">
        <f t="shared" si="25"/>
        <v>0</v>
      </c>
      <c r="BG147" s="160">
        <f t="shared" si="26"/>
        <v>0</v>
      </c>
      <c r="BH147" s="160">
        <f t="shared" si="27"/>
        <v>0</v>
      </c>
      <c r="BI147" s="160">
        <f t="shared" si="28"/>
        <v>0</v>
      </c>
      <c r="BJ147" s="14" t="s">
        <v>141</v>
      </c>
      <c r="BK147" s="161">
        <f t="shared" si="29"/>
        <v>0</v>
      </c>
      <c r="BL147" s="14" t="s">
        <v>140</v>
      </c>
      <c r="BM147" s="159" t="s">
        <v>213</v>
      </c>
    </row>
    <row r="148" spans="1:65" s="2" customFormat="1" ht="33" customHeight="1">
      <c r="A148" s="29"/>
      <c r="B148" s="147"/>
      <c r="C148" s="148" t="s">
        <v>214</v>
      </c>
      <c r="D148" s="148" t="s">
        <v>136</v>
      </c>
      <c r="E148" s="149" t="s">
        <v>215</v>
      </c>
      <c r="F148" s="150" t="s">
        <v>216</v>
      </c>
      <c r="G148" s="151" t="s">
        <v>175</v>
      </c>
      <c r="H148" s="152">
        <v>819.66</v>
      </c>
      <c r="I148" s="153"/>
      <c r="J148" s="152">
        <f t="shared" si="20"/>
        <v>0</v>
      </c>
      <c r="K148" s="154"/>
      <c r="L148" s="30"/>
      <c r="M148" s="155" t="s">
        <v>1</v>
      </c>
      <c r="N148" s="156" t="s">
        <v>39</v>
      </c>
      <c r="O148" s="58"/>
      <c r="P148" s="157">
        <f t="shared" si="21"/>
        <v>0</v>
      </c>
      <c r="Q148" s="157">
        <v>2.572E-2</v>
      </c>
      <c r="R148" s="157">
        <f t="shared" si="22"/>
        <v>21.0816552</v>
      </c>
      <c r="S148" s="157">
        <v>0</v>
      </c>
      <c r="T148" s="158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140</v>
      </c>
      <c r="AT148" s="159" t="s">
        <v>136</v>
      </c>
      <c r="AU148" s="159" t="s">
        <v>141</v>
      </c>
      <c r="AY148" s="14" t="s">
        <v>134</v>
      </c>
      <c r="BE148" s="160">
        <f t="shared" si="24"/>
        <v>0</v>
      </c>
      <c r="BF148" s="160">
        <f t="shared" si="25"/>
        <v>0</v>
      </c>
      <c r="BG148" s="160">
        <f t="shared" si="26"/>
        <v>0</v>
      </c>
      <c r="BH148" s="160">
        <f t="shared" si="27"/>
        <v>0</v>
      </c>
      <c r="BI148" s="160">
        <f t="shared" si="28"/>
        <v>0</v>
      </c>
      <c r="BJ148" s="14" t="s">
        <v>141</v>
      </c>
      <c r="BK148" s="161">
        <f t="shared" si="29"/>
        <v>0</v>
      </c>
      <c r="BL148" s="14" t="s">
        <v>140</v>
      </c>
      <c r="BM148" s="159" t="s">
        <v>217</v>
      </c>
    </row>
    <row r="149" spans="1:65" s="2" customFormat="1" ht="37.799999999999997" customHeight="1">
      <c r="A149" s="29"/>
      <c r="B149" s="147"/>
      <c r="C149" s="148" t="s">
        <v>7</v>
      </c>
      <c r="D149" s="148" t="s">
        <v>136</v>
      </c>
      <c r="E149" s="149" t="s">
        <v>218</v>
      </c>
      <c r="F149" s="150" t="s">
        <v>219</v>
      </c>
      <c r="G149" s="151" t="s">
        <v>175</v>
      </c>
      <c r="H149" s="152">
        <v>826.10599999999999</v>
      </c>
      <c r="I149" s="153"/>
      <c r="J149" s="152">
        <f t="shared" si="20"/>
        <v>0</v>
      </c>
      <c r="K149" s="154"/>
      <c r="L149" s="30"/>
      <c r="M149" s="155" t="s">
        <v>1</v>
      </c>
      <c r="N149" s="156" t="s">
        <v>39</v>
      </c>
      <c r="O149" s="58"/>
      <c r="P149" s="157">
        <f t="shared" si="21"/>
        <v>0</v>
      </c>
      <c r="Q149" s="157">
        <v>0</v>
      </c>
      <c r="R149" s="157">
        <f t="shared" si="22"/>
        <v>0</v>
      </c>
      <c r="S149" s="157">
        <v>5.8999999999999997E-2</v>
      </c>
      <c r="T149" s="158">
        <f t="shared" si="23"/>
        <v>48.740254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140</v>
      </c>
      <c r="AT149" s="159" t="s">
        <v>136</v>
      </c>
      <c r="AU149" s="159" t="s">
        <v>141</v>
      </c>
      <c r="AY149" s="14" t="s">
        <v>134</v>
      </c>
      <c r="BE149" s="160">
        <f t="shared" si="24"/>
        <v>0</v>
      </c>
      <c r="BF149" s="160">
        <f t="shared" si="25"/>
        <v>0</v>
      </c>
      <c r="BG149" s="160">
        <f t="shared" si="26"/>
        <v>0</v>
      </c>
      <c r="BH149" s="160">
        <f t="shared" si="27"/>
        <v>0</v>
      </c>
      <c r="BI149" s="160">
        <f t="shared" si="28"/>
        <v>0</v>
      </c>
      <c r="BJ149" s="14" t="s">
        <v>141</v>
      </c>
      <c r="BK149" s="161">
        <f t="shared" si="29"/>
        <v>0</v>
      </c>
      <c r="BL149" s="14" t="s">
        <v>140</v>
      </c>
      <c r="BM149" s="159" t="s">
        <v>220</v>
      </c>
    </row>
    <row r="150" spans="1:65" s="2" customFormat="1" ht="37.799999999999997" customHeight="1">
      <c r="A150" s="29"/>
      <c r="B150" s="147"/>
      <c r="C150" s="148" t="s">
        <v>221</v>
      </c>
      <c r="D150" s="148" t="s">
        <v>136</v>
      </c>
      <c r="E150" s="149" t="s">
        <v>222</v>
      </c>
      <c r="F150" s="150" t="s">
        <v>223</v>
      </c>
      <c r="G150" s="151" t="s">
        <v>175</v>
      </c>
      <c r="H150" s="152">
        <v>20.844999999999999</v>
      </c>
      <c r="I150" s="153"/>
      <c r="J150" s="152">
        <f t="shared" si="20"/>
        <v>0</v>
      </c>
      <c r="K150" s="154"/>
      <c r="L150" s="30"/>
      <c r="M150" s="155" t="s">
        <v>1</v>
      </c>
      <c r="N150" s="156" t="s">
        <v>39</v>
      </c>
      <c r="O150" s="58"/>
      <c r="P150" s="157">
        <f t="shared" si="21"/>
        <v>0</v>
      </c>
      <c r="Q150" s="157">
        <v>0</v>
      </c>
      <c r="R150" s="157">
        <f t="shared" si="22"/>
        <v>0</v>
      </c>
      <c r="S150" s="157">
        <v>8.8999999999999996E-2</v>
      </c>
      <c r="T150" s="158">
        <f t="shared" si="23"/>
        <v>1.8552049999999998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140</v>
      </c>
      <c r="AT150" s="159" t="s">
        <v>136</v>
      </c>
      <c r="AU150" s="159" t="s">
        <v>141</v>
      </c>
      <c r="AY150" s="14" t="s">
        <v>134</v>
      </c>
      <c r="BE150" s="160">
        <f t="shared" si="24"/>
        <v>0</v>
      </c>
      <c r="BF150" s="160">
        <f t="shared" si="25"/>
        <v>0</v>
      </c>
      <c r="BG150" s="160">
        <f t="shared" si="26"/>
        <v>0</v>
      </c>
      <c r="BH150" s="160">
        <f t="shared" si="27"/>
        <v>0</v>
      </c>
      <c r="BI150" s="160">
        <f t="shared" si="28"/>
        <v>0</v>
      </c>
      <c r="BJ150" s="14" t="s">
        <v>141</v>
      </c>
      <c r="BK150" s="161">
        <f t="shared" si="29"/>
        <v>0</v>
      </c>
      <c r="BL150" s="14" t="s">
        <v>140</v>
      </c>
      <c r="BM150" s="159" t="s">
        <v>224</v>
      </c>
    </row>
    <row r="151" spans="1:65" s="2" customFormat="1" ht="24.15" customHeight="1">
      <c r="A151" s="29"/>
      <c r="B151" s="147"/>
      <c r="C151" s="148" t="s">
        <v>225</v>
      </c>
      <c r="D151" s="148" t="s">
        <v>136</v>
      </c>
      <c r="E151" s="149" t="s">
        <v>226</v>
      </c>
      <c r="F151" s="150" t="s">
        <v>227</v>
      </c>
      <c r="G151" s="151" t="s">
        <v>228</v>
      </c>
      <c r="H151" s="152">
        <v>50.594999999999999</v>
      </c>
      <c r="I151" s="153"/>
      <c r="J151" s="152">
        <f t="shared" si="20"/>
        <v>0</v>
      </c>
      <c r="K151" s="154"/>
      <c r="L151" s="30"/>
      <c r="M151" s="155" t="s">
        <v>1</v>
      </c>
      <c r="N151" s="156" t="s">
        <v>39</v>
      </c>
      <c r="O151" s="58"/>
      <c r="P151" s="157">
        <f t="shared" si="21"/>
        <v>0</v>
      </c>
      <c r="Q151" s="157">
        <v>0</v>
      </c>
      <c r="R151" s="157">
        <f t="shared" si="22"/>
        <v>0</v>
      </c>
      <c r="S151" s="157">
        <v>0</v>
      </c>
      <c r="T151" s="158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140</v>
      </c>
      <c r="AT151" s="159" t="s">
        <v>136</v>
      </c>
      <c r="AU151" s="159" t="s">
        <v>141</v>
      </c>
      <c r="AY151" s="14" t="s">
        <v>134</v>
      </c>
      <c r="BE151" s="160">
        <f t="shared" si="24"/>
        <v>0</v>
      </c>
      <c r="BF151" s="160">
        <f t="shared" si="25"/>
        <v>0</v>
      </c>
      <c r="BG151" s="160">
        <f t="shared" si="26"/>
        <v>0</v>
      </c>
      <c r="BH151" s="160">
        <f t="shared" si="27"/>
        <v>0</v>
      </c>
      <c r="BI151" s="160">
        <f t="shared" si="28"/>
        <v>0</v>
      </c>
      <c r="BJ151" s="14" t="s">
        <v>141</v>
      </c>
      <c r="BK151" s="161">
        <f t="shared" si="29"/>
        <v>0</v>
      </c>
      <c r="BL151" s="14" t="s">
        <v>140</v>
      </c>
      <c r="BM151" s="159" t="s">
        <v>229</v>
      </c>
    </row>
    <row r="152" spans="1:65" s="2" customFormat="1" ht="21.75" customHeight="1">
      <c r="A152" s="29"/>
      <c r="B152" s="147"/>
      <c r="C152" s="148" t="s">
        <v>230</v>
      </c>
      <c r="D152" s="148" t="s">
        <v>136</v>
      </c>
      <c r="E152" s="149" t="s">
        <v>231</v>
      </c>
      <c r="F152" s="150" t="s">
        <v>232</v>
      </c>
      <c r="G152" s="151" t="s">
        <v>228</v>
      </c>
      <c r="H152" s="152">
        <v>50.594999999999999</v>
      </c>
      <c r="I152" s="153"/>
      <c r="J152" s="152">
        <f t="shared" si="20"/>
        <v>0</v>
      </c>
      <c r="K152" s="154"/>
      <c r="L152" s="30"/>
      <c r="M152" s="155" t="s">
        <v>1</v>
      </c>
      <c r="N152" s="156" t="s">
        <v>39</v>
      </c>
      <c r="O152" s="58"/>
      <c r="P152" s="157">
        <f t="shared" si="21"/>
        <v>0</v>
      </c>
      <c r="Q152" s="157">
        <v>0</v>
      </c>
      <c r="R152" s="157">
        <f t="shared" si="22"/>
        <v>0</v>
      </c>
      <c r="S152" s="157">
        <v>0</v>
      </c>
      <c r="T152" s="158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140</v>
      </c>
      <c r="AT152" s="159" t="s">
        <v>136</v>
      </c>
      <c r="AU152" s="159" t="s">
        <v>141</v>
      </c>
      <c r="AY152" s="14" t="s">
        <v>134</v>
      </c>
      <c r="BE152" s="160">
        <f t="shared" si="24"/>
        <v>0</v>
      </c>
      <c r="BF152" s="160">
        <f t="shared" si="25"/>
        <v>0</v>
      </c>
      <c r="BG152" s="160">
        <f t="shared" si="26"/>
        <v>0</v>
      </c>
      <c r="BH152" s="160">
        <f t="shared" si="27"/>
        <v>0</v>
      </c>
      <c r="BI152" s="160">
        <f t="shared" si="28"/>
        <v>0</v>
      </c>
      <c r="BJ152" s="14" t="s">
        <v>141</v>
      </c>
      <c r="BK152" s="161">
        <f t="shared" si="29"/>
        <v>0</v>
      </c>
      <c r="BL152" s="14" t="s">
        <v>140</v>
      </c>
      <c r="BM152" s="159" t="s">
        <v>233</v>
      </c>
    </row>
    <row r="153" spans="1:65" s="2" customFormat="1" ht="24.15" customHeight="1">
      <c r="A153" s="29"/>
      <c r="B153" s="147"/>
      <c r="C153" s="148" t="s">
        <v>234</v>
      </c>
      <c r="D153" s="148" t="s">
        <v>136</v>
      </c>
      <c r="E153" s="149" t="s">
        <v>235</v>
      </c>
      <c r="F153" s="150" t="s">
        <v>236</v>
      </c>
      <c r="G153" s="151" t="s">
        <v>228</v>
      </c>
      <c r="H153" s="152">
        <v>354.16500000000002</v>
      </c>
      <c r="I153" s="153"/>
      <c r="J153" s="152">
        <f t="shared" si="20"/>
        <v>0</v>
      </c>
      <c r="K153" s="154"/>
      <c r="L153" s="30"/>
      <c r="M153" s="155" t="s">
        <v>1</v>
      </c>
      <c r="N153" s="156" t="s">
        <v>39</v>
      </c>
      <c r="O153" s="58"/>
      <c r="P153" s="157">
        <f t="shared" si="21"/>
        <v>0</v>
      </c>
      <c r="Q153" s="157">
        <v>0</v>
      </c>
      <c r="R153" s="157">
        <f t="shared" si="22"/>
        <v>0</v>
      </c>
      <c r="S153" s="157">
        <v>0</v>
      </c>
      <c r="T153" s="158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140</v>
      </c>
      <c r="AT153" s="159" t="s">
        <v>136</v>
      </c>
      <c r="AU153" s="159" t="s">
        <v>141</v>
      </c>
      <c r="AY153" s="14" t="s">
        <v>134</v>
      </c>
      <c r="BE153" s="160">
        <f t="shared" si="24"/>
        <v>0</v>
      </c>
      <c r="BF153" s="160">
        <f t="shared" si="25"/>
        <v>0</v>
      </c>
      <c r="BG153" s="160">
        <f t="shared" si="26"/>
        <v>0</v>
      </c>
      <c r="BH153" s="160">
        <f t="shared" si="27"/>
        <v>0</v>
      </c>
      <c r="BI153" s="160">
        <f t="shared" si="28"/>
        <v>0</v>
      </c>
      <c r="BJ153" s="14" t="s">
        <v>141</v>
      </c>
      <c r="BK153" s="161">
        <f t="shared" si="29"/>
        <v>0</v>
      </c>
      <c r="BL153" s="14" t="s">
        <v>140</v>
      </c>
      <c r="BM153" s="159" t="s">
        <v>237</v>
      </c>
    </row>
    <row r="154" spans="1:65" s="2" customFormat="1" ht="24.15" customHeight="1">
      <c r="A154" s="29"/>
      <c r="B154" s="147"/>
      <c r="C154" s="148" t="s">
        <v>238</v>
      </c>
      <c r="D154" s="148" t="s">
        <v>136</v>
      </c>
      <c r="E154" s="149" t="s">
        <v>239</v>
      </c>
      <c r="F154" s="150" t="s">
        <v>240</v>
      </c>
      <c r="G154" s="151" t="s">
        <v>228</v>
      </c>
      <c r="H154" s="152">
        <v>50.594999999999999</v>
      </c>
      <c r="I154" s="153"/>
      <c r="J154" s="152">
        <f t="shared" si="20"/>
        <v>0</v>
      </c>
      <c r="K154" s="154"/>
      <c r="L154" s="30"/>
      <c r="M154" s="155" t="s">
        <v>1</v>
      </c>
      <c r="N154" s="156" t="s">
        <v>39</v>
      </c>
      <c r="O154" s="58"/>
      <c r="P154" s="157">
        <f t="shared" si="21"/>
        <v>0</v>
      </c>
      <c r="Q154" s="157">
        <v>0</v>
      </c>
      <c r="R154" s="157">
        <f t="shared" si="22"/>
        <v>0</v>
      </c>
      <c r="S154" s="157">
        <v>0</v>
      </c>
      <c r="T154" s="158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140</v>
      </c>
      <c r="AT154" s="159" t="s">
        <v>136</v>
      </c>
      <c r="AU154" s="159" t="s">
        <v>141</v>
      </c>
      <c r="AY154" s="14" t="s">
        <v>134</v>
      </c>
      <c r="BE154" s="160">
        <f t="shared" si="24"/>
        <v>0</v>
      </c>
      <c r="BF154" s="160">
        <f t="shared" si="25"/>
        <v>0</v>
      </c>
      <c r="BG154" s="160">
        <f t="shared" si="26"/>
        <v>0</v>
      </c>
      <c r="BH154" s="160">
        <f t="shared" si="27"/>
        <v>0</v>
      </c>
      <c r="BI154" s="160">
        <f t="shared" si="28"/>
        <v>0</v>
      </c>
      <c r="BJ154" s="14" t="s">
        <v>141</v>
      </c>
      <c r="BK154" s="161">
        <f t="shared" si="29"/>
        <v>0</v>
      </c>
      <c r="BL154" s="14" t="s">
        <v>140</v>
      </c>
      <c r="BM154" s="159" t="s">
        <v>241</v>
      </c>
    </row>
    <row r="155" spans="1:65" s="2" customFormat="1" ht="16.5" customHeight="1">
      <c r="A155" s="29"/>
      <c r="B155" s="147"/>
      <c r="C155" s="148" t="s">
        <v>242</v>
      </c>
      <c r="D155" s="148" t="s">
        <v>136</v>
      </c>
      <c r="E155" s="149" t="s">
        <v>243</v>
      </c>
      <c r="F155" s="150" t="s">
        <v>244</v>
      </c>
      <c r="G155" s="151" t="s">
        <v>228</v>
      </c>
      <c r="H155" s="152">
        <v>50.594999999999999</v>
      </c>
      <c r="I155" s="153"/>
      <c r="J155" s="152">
        <f t="shared" si="20"/>
        <v>0</v>
      </c>
      <c r="K155" s="154"/>
      <c r="L155" s="30"/>
      <c r="M155" s="155" t="s">
        <v>1</v>
      </c>
      <c r="N155" s="156" t="s">
        <v>39</v>
      </c>
      <c r="O155" s="58"/>
      <c r="P155" s="157">
        <f t="shared" si="21"/>
        <v>0</v>
      </c>
      <c r="Q155" s="157">
        <v>0</v>
      </c>
      <c r="R155" s="157">
        <f t="shared" si="22"/>
        <v>0</v>
      </c>
      <c r="S155" s="157">
        <v>0</v>
      </c>
      <c r="T155" s="158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140</v>
      </c>
      <c r="AT155" s="159" t="s">
        <v>136</v>
      </c>
      <c r="AU155" s="159" t="s">
        <v>141</v>
      </c>
      <c r="AY155" s="14" t="s">
        <v>134</v>
      </c>
      <c r="BE155" s="160">
        <f t="shared" si="24"/>
        <v>0</v>
      </c>
      <c r="BF155" s="160">
        <f t="shared" si="25"/>
        <v>0</v>
      </c>
      <c r="BG155" s="160">
        <f t="shared" si="26"/>
        <v>0</v>
      </c>
      <c r="BH155" s="160">
        <f t="shared" si="27"/>
        <v>0</v>
      </c>
      <c r="BI155" s="160">
        <f t="shared" si="28"/>
        <v>0</v>
      </c>
      <c r="BJ155" s="14" t="s">
        <v>141</v>
      </c>
      <c r="BK155" s="161">
        <f t="shared" si="29"/>
        <v>0</v>
      </c>
      <c r="BL155" s="14" t="s">
        <v>140</v>
      </c>
      <c r="BM155" s="159" t="s">
        <v>245</v>
      </c>
    </row>
    <row r="156" spans="1:65" s="12" customFormat="1" ht="22.8" customHeight="1">
      <c r="B156" s="134"/>
      <c r="D156" s="135" t="s">
        <v>72</v>
      </c>
      <c r="E156" s="145" t="s">
        <v>246</v>
      </c>
      <c r="F156" s="145" t="s">
        <v>247</v>
      </c>
      <c r="I156" s="137"/>
      <c r="J156" s="146">
        <f>BK156</f>
        <v>0</v>
      </c>
      <c r="L156" s="134"/>
      <c r="M156" s="139"/>
      <c r="N156" s="140"/>
      <c r="O156" s="140"/>
      <c r="P156" s="141">
        <f>P157</f>
        <v>0</v>
      </c>
      <c r="Q156" s="140"/>
      <c r="R156" s="141">
        <f>R157</f>
        <v>0</v>
      </c>
      <c r="S156" s="140"/>
      <c r="T156" s="142">
        <f>T157</f>
        <v>0</v>
      </c>
      <c r="AR156" s="135" t="s">
        <v>81</v>
      </c>
      <c r="AT156" s="143" t="s">
        <v>72</v>
      </c>
      <c r="AU156" s="143" t="s">
        <v>81</v>
      </c>
      <c r="AY156" s="135" t="s">
        <v>134</v>
      </c>
      <c r="BK156" s="144">
        <f>BK157</f>
        <v>0</v>
      </c>
    </row>
    <row r="157" spans="1:65" s="2" customFormat="1" ht="24.15" customHeight="1">
      <c r="A157" s="29"/>
      <c r="B157" s="147"/>
      <c r="C157" s="148" t="s">
        <v>248</v>
      </c>
      <c r="D157" s="148" t="s">
        <v>136</v>
      </c>
      <c r="E157" s="149" t="s">
        <v>249</v>
      </c>
      <c r="F157" s="150" t="s">
        <v>250</v>
      </c>
      <c r="G157" s="151" t="s">
        <v>228</v>
      </c>
      <c r="H157" s="152">
        <v>75.23</v>
      </c>
      <c r="I157" s="153"/>
      <c r="J157" s="152">
        <f>ROUND(I157*H157,3)</f>
        <v>0</v>
      </c>
      <c r="K157" s="154"/>
      <c r="L157" s="30"/>
      <c r="M157" s="155" t="s">
        <v>1</v>
      </c>
      <c r="N157" s="156" t="s">
        <v>39</v>
      </c>
      <c r="O157" s="58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140</v>
      </c>
      <c r="AT157" s="159" t="s">
        <v>136</v>
      </c>
      <c r="AU157" s="159" t="s">
        <v>141</v>
      </c>
      <c r="AY157" s="14" t="s">
        <v>134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4" t="s">
        <v>141</v>
      </c>
      <c r="BK157" s="161">
        <f>ROUND(I157*H157,3)</f>
        <v>0</v>
      </c>
      <c r="BL157" s="14" t="s">
        <v>140</v>
      </c>
      <c r="BM157" s="159" t="s">
        <v>251</v>
      </c>
    </row>
    <row r="158" spans="1:65" s="12" customFormat="1" ht="25.95" customHeight="1">
      <c r="B158" s="134"/>
      <c r="D158" s="135" t="s">
        <v>72</v>
      </c>
      <c r="E158" s="136" t="s">
        <v>252</v>
      </c>
      <c r="F158" s="136" t="s">
        <v>253</v>
      </c>
      <c r="I158" s="137"/>
      <c r="J158" s="138">
        <f>BK158</f>
        <v>0</v>
      </c>
      <c r="L158" s="134"/>
      <c r="M158" s="139"/>
      <c r="N158" s="140"/>
      <c r="O158" s="140"/>
      <c r="P158" s="141">
        <f>P159</f>
        <v>0</v>
      </c>
      <c r="Q158" s="140"/>
      <c r="R158" s="141">
        <f>R159</f>
        <v>0.59938615000000006</v>
      </c>
      <c r="S158" s="140"/>
      <c r="T158" s="142">
        <f>T159</f>
        <v>0</v>
      </c>
      <c r="AR158" s="135" t="s">
        <v>141</v>
      </c>
      <c r="AT158" s="143" t="s">
        <v>72</v>
      </c>
      <c r="AU158" s="143" t="s">
        <v>73</v>
      </c>
      <c r="AY158" s="135" t="s">
        <v>134</v>
      </c>
      <c r="BK158" s="144">
        <f>BK159</f>
        <v>0</v>
      </c>
    </row>
    <row r="159" spans="1:65" s="12" customFormat="1" ht="22.8" customHeight="1">
      <c r="B159" s="134"/>
      <c r="D159" s="135" t="s">
        <v>72</v>
      </c>
      <c r="E159" s="145" t="s">
        <v>254</v>
      </c>
      <c r="F159" s="145" t="s">
        <v>255</v>
      </c>
      <c r="I159" s="137"/>
      <c r="J159" s="146">
        <f>BK159</f>
        <v>0</v>
      </c>
      <c r="L159" s="134"/>
      <c r="M159" s="139"/>
      <c r="N159" s="140"/>
      <c r="O159" s="140"/>
      <c r="P159" s="141">
        <f>SUM(P160:P164)</f>
        <v>0</v>
      </c>
      <c r="Q159" s="140"/>
      <c r="R159" s="141">
        <f>SUM(R160:R164)</f>
        <v>0.59938615000000006</v>
      </c>
      <c r="S159" s="140"/>
      <c r="T159" s="142">
        <f>SUM(T160:T164)</f>
        <v>0</v>
      </c>
      <c r="AR159" s="135" t="s">
        <v>141</v>
      </c>
      <c r="AT159" s="143" t="s">
        <v>72</v>
      </c>
      <c r="AU159" s="143" t="s">
        <v>81</v>
      </c>
      <c r="AY159" s="135" t="s">
        <v>134</v>
      </c>
      <c r="BK159" s="144">
        <f>SUM(BK160:BK164)</f>
        <v>0</v>
      </c>
    </row>
    <row r="160" spans="1:65" s="2" customFormat="1" ht="37.799999999999997" customHeight="1">
      <c r="A160" s="29"/>
      <c r="B160" s="147"/>
      <c r="C160" s="148" t="s">
        <v>256</v>
      </c>
      <c r="D160" s="148" t="s">
        <v>136</v>
      </c>
      <c r="E160" s="149" t="s">
        <v>257</v>
      </c>
      <c r="F160" s="150" t="s">
        <v>258</v>
      </c>
      <c r="G160" s="151" t="s">
        <v>175</v>
      </c>
      <c r="H160" s="152">
        <v>229.08799999999999</v>
      </c>
      <c r="I160" s="153"/>
      <c r="J160" s="152">
        <f>ROUND(I160*H160,3)</f>
        <v>0</v>
      </c>
      <c r="K160" s="154"/>
      <c r="L160" s="30"/>
      <c r="M160" s="155" t="s">
        <v>1</v>
      </c>
      <c r="N160" s="156" t="s">
        <v>39</v>
      </c>
      <c r="O160" s="58"/>
      <c r="P160" s="157">
        <f>O160*H160</f>
        <v>0</v>
      </c>
      <c r="Q160" s="157">
        <v>2.2000000000000001E-3</v>
      </c>
      <c r="R160" s="157">
        <f>Q160*H160</f>
        <v>0.50399360000000004</v>
      </c>
      <c r="S160" s="157">
        <v>0</v>
      </c>
      <c r="T160" s="15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176</v>
      </c>
      <c r="AT160" s="159" t="s">
        <v>136</v>
      </c>
      <c r="AU160" s="159" t="s">
        <v>141</v>
      </c>
      <c r="AY160" s="14" t="s">
        <v>134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4" t="s">
        <v>141</v>
      </c>
      <c r="BK160" s="161">
        <f>ROUND(I160*H160,3)</f>
        <v>0</v>
      </c>
      <c r="BL160" s="14" t="s">
        <v>176</v>
      </c>
      <c r="BM160" s="159" t="s">
        <v>259</v>
      </c>
    </row>
    <row r="161" spans="1:65" s="2" customFormat="1" ht="24.15" customHeight="1">
      <c r="A161" s="29"/>
      <c r="B161" s="147"/>
      <c r="C161" s="148" t="s">
        <v>260</v>
      </c>
      <c r="D161" s="148" t="s">
        <v>136</v>
      </c>
      <c r="E161" s="149" t="s">
        <v>261</v>
      </c>
      <c r="F161" s="150" t="s">
        <v>262</v>
      </c>
      <c r="G161" s="151" t="s">
        <v>175</v>
      </c>
      <c r="H161" s="152">
        <v>33.826999999999998</v>
      </c>
      <c r="I161" s="153"/>
      <c r="J161" s="152">
        <f>ROUND(I161*H161,3)</f>
        <v>0</v>
      </c>
      <c r="K161" s="154"/>
      <c r="L161" s="30"/>
      <c r="M161" s="155" t="s">
        <v>1</v>
      </c>
      <c r="N161" s="156" t="s">
        <v>39</v>
      </c>
      <c r="O161" s="58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176</v>
      </c>
      <c r="AT161" s="159" t="s">
        <v>136</v>
      </c>
      <c r="AU161" s="159" t="s">
        <v>141</v>
      </c>
      <c r="AY161" s="14" t="s">
        <v>134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4" t="s">
        <v>141</v>
      </c>
      <c r="BK161" s="161">
        <f>ROUND(I161*H161,3)</f>
        <v>0</v>
      </c>
      <c r="BL161" s="14" t="s">
        <v>176</v>
      </c>
      <c r="BM161" s="159" t="s">
        <v>263</v>
      </c>
    </row>
    <row r="162" spans="1:65" s="2" customFormat="1" ht="16.5" customHeight="1">
      <c r="A162" s="29"/>
      <c r="B162" s="147"/>
      <c r="C162" s="162" t="s">
        <v>264</v>
      </c>
      <c r="D162" s="162" t="s">
        <v>265</v>
      </c>
      <c r="E162" s="163" t="s">
        <v>266</v>
      </c>
      <c r="F162" s="164" t="s">
        <v>267</v>
      </c>
      <c r="G162" s="165" t="s">
        <v>268</v>
      </c>
      <c r="H162" s="166">
        <v>94.715999999999994</v>
      </c>
      <c r="I162" s="167"/>
      <c r="J162" s="166">
        <f>ROUND(I162*H162,3)</f>
        <v>0</v>
      </c>
      <c r="K162" s="168"/>
      <c r="L162" s="169"/>
      <c r="M162" s="170" t="s">
        <v>1</v>
      </c>
      <c r="N162" s="171" t="s">
        <v>39</v>
      </c>
      <c r="O162" s="58"/>
      <c r="P162" s="157">
        <f>O162*H162</f>
        <v>0</v>
      </c>
      <c r="Q162" s="157">
        <v>1E-3</v>
      </c>
      <c r="R162" s="157">
        <f>Q162*H162</f>
        <v>9.4715999999999995E-2</v>
      </c>
      <c r="S162" s="157">
        <v>0</v>
      </c>
      <c r="T162" s="15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269</v>
      </c>
      <c r="AT162" s="159" t="s">
        <v>265</v>
      </c>
      <c r="AU162" s="159" t="s">
        <v>141</v>
      </c>
      <c r="AY162" s="14" t="s">
        <v>134</v>
      </c>
      <c r="BE162" s="160">
        <f>IF(N162="základná",J162,0)</f>
        <v>0</v>
      </c>
      <c r="BF162" s="160">
        <f>IF(N162="znížená",J162,0)</f>
        <v>0</v>
      </c>
      <c r="BG162" s="160">
        <f>IF(N162="zákl. prenesená",J162,0)</f>
        <v>0</v>
      </c>
      <c r="BH162" s="160">
        <f>IF(N162="zníž. prenesená",J162,0)</f>
        <v>0</v>
      </c>
      <c r="BI162" s="160">
        <f>IF(N162="nulová",J162,0)</f>
        <v>0</v>
      </c>
      <c r="BJ162" s="14" t="s">
        <v>141</v>
      </c>
      <c r="BK162" s="161">
        <f>ROUND(I162*H162,3)</f>
        <v>0</v>
      </c>
      <c r="BL162" s="14" t="s">
        <v>176</v>
      </c>
      <c r="BM162" s="159" t="s">
        <v>270</v>
      </c>
    </row>
    <row r="163" spans="1:65" s="2" customFormat="1" ht="24.15" customHeight="1">
      <c r="A163" s="29"/>
      <c r="B163" s="147"/>
      <c r="C163" s="162" t="s">
        <v>271</v>
      </c>
      <c r="D163" s="162" t="s">
        <v>265</v>
      </c>
      <c r="E163" s="163" t="s">
        <v>272</v>
      </c>
      <c r="F163" s="164" t="s">
        <v>273</v>
      </c>
      <c r="G163" s="165" t="s">
        <v>274</v>
      </c>
      <c r="H163" s="166">
        <v>13.531000000000001</v>
      </c>
      <c r="I163" s="167"/>
      <c r="J163" s="166">
        <f>ROUND(I163*H163,3)</f>
        <v>0</v>
      </c>
      <c r="K163" s="168"/>
      <c r="L163" s="169"/>
      <c r="M163" s="170" t="s">
        <v>1</v>
      </c>
      <c r="N163" s="171" t="s">
        <v>39</v>
      </c>
      <c r="O163" s="58"/>
      <c r="P163" s="157">
        <f>O163*H163</f>
        <v>0</v>
      </c>
      <c r="Q163" s="157">
        <v>5.0000000000000002E-5</v>
      </c>
      <c r="R163" s="157">
        <f>Q163*H163</f>
        <v>6.7655000000000005E-4</v>
      </c>
      <c r="S163" s="157">
        <v>0</v>
      </c>
      <c r="T163" s="15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269</v>
      </c>
      <c r="AT163" s="159" t="s">
        <v>265</v>
      </c>
      <c r="AU163" s="159" t="s">
        <v>141</v>
      </c>
      <c r="AY163" s="14" t="s">
        <v>134</v>
      </c>
      <c r="BE163" s="160">
        <f>IF(N163="základná",J163,0)</f>
        <v>0</v>
      </c>
      <c r="BF163" s="160">
        <f>IF(N163="znížená",J163,0)</f>
        <v>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4" t="s">
        <v>141</v>
      </c>
      <c r="BK163" s="161">
        <f>ROUND(I163*H163,3)</f>
        <v>0</v>
      </c>
      <c r="BL163" s="14" t="s">
        <v>176</v>
      </c>
      <c r="BM163" s="159" t="s">
        <v>275</v>
      </c>
    </row>
    <row r="164" spans="1:65" s="2" customFormat="1" ht="24.15" customHeight="1">
      <c r="A164" s="29"/>
      <c r="B164" s="147"/>
      <c r="C164" s="148" t="s">
        <v>269</v>
      </c>
      <c r="D164" s="148" t="s">
        <v>136</v>
      </c>
      <c r="E164" s="149" t="s">
        <v>276</v>
      </c>
      <c r="F164" s="150" t="s">
        <v>277</v>
      </c>
      <c r="G164" s="151" t="s">
        <v>228</v>
      </c>
      <c r="H164" s="152">
        <v>0.59899999999999998</v>
      </c>
      <c r="I164" s="153"/>
      <c r="J164" s="152">
        <f>ROUND(I164*H164,3)</f>
        <v>0</v>
      </c>
      <c r="K164" s="154"/>
      <c r="L164" s="30"/>
      <c r="M164" s="172" t="s">
        <v>1</v>
      </c>
      <c r="N164" s="173" t="s">
        <v>39</v>
      </c>
      <c r="O164" s="174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176</v>
      </c>
      <c r="AT164" s="159" t="s">
        <v>136</v>
      </c>
      <c r="AU164" s="159" t="s">
        <v>141</v>
      </c>
      <c r="AY164" s="14" t="s">
        <v>134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4" t="s">
        <v>141</v>
      </c>
      <c r="BK164" s="161">
        <f>ROUND(I164*H164,3)</f>
        <v>0</v>
      </c>
      <c r="BL164" s="14" t="s">
        <v>176</v>
      </c>
      <c r="BM164" s="159" t="s">
        <v>278</v>
      </c>
    </row>
    <row r="165" spans="1:65" s="2" customFormat="1" ht="6.9" customHeight="1">
      <c r="A165" s="29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30"/>
      <c r="M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</row>
  </sheetData>
  <autoFilter ref="C123:K16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topLeftCell="A77" workbookViewId="0">
      <selection activeCell="AD100" sqref="AD100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5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6" t="str">
        <f>'Rekapitulácia stavby'!K6</f>
        <v>Obnova kultúrneho domu Borša</v>
      </c>
      <c r="F7" s="227"/>
      <c r="G7" s="227"/>
      <c r="H7" s="227"/>
      <c r="L7" s="17"/>
    </row>
    <row r="8" spans="1:46" s="2" customFormat="1" ht="12" customHeight="1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4" t="s">
        <v>279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6"/>
      <c r="G18" s="206"/>
      <c r="H18" s="206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1" t="s">
        <v>1</v>
      </c>
      <c r="F27" s="211"/>
      <c r="G27" s="211"/>
      <c r="H27" s="21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ROUND((SUM(BE122:BE154)),  2)</f>
        <v>0</v>
      </c>
      <c r="G33" s="100"/>
      <c r="H33" s="100"/>
      <c r="I33" s="101">
        <v>0.2</v>
      </c>
      <c r="J33" s="99">
        <f>ROUND(((SUM(BE122:BE154))*I33),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ROUND((SUM(BF122:BF154)),  2)</f>
        <v>0</v>
      </c>
      <c r="G34" s="100"/>
      <c r="H34" s="100"/>
      <c r="I34" s="101">
        <v>0.2</v>
      </c>
      <c r="J34" s="99">
        <f>ROUND(((SUM(BF122:BF154))*I34),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ROUND((SUM(BG122:BG154)),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ROUND((SUM(BH122:BH154)),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ROUND((SUM(BI122:BI154)),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Obnova kultúrneho domu Borša</v>
      </c>
      <c r="F85" s="227"/>
      <c r="G85" s="227"/>
      <c r="H85" s="227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4" t="str">
        <f>E9</f>
        <v>01a - Výmena výplňových konštrukcií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116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117</v>
      </c>
      <c r="E99" s="121"/>
      <c r="F99" s="121"/>
      <c r="G99" s="121"/>
      <c r="H99" s="121"/>
      <c r="I99" s="121"/>
      <c r="J99" s="122">
        <f>J134</f>
        <v>0</v>
      </c>
      <c r="L99" s="119"/>
    </row>
    <row r="100" spans="1:31" s="9" customFormat="1" ht="24.9" customHeight="1">
      <c r="B100" s="115"/>
      <c r="D100" s="116" t="s">
        <v>118</v>
      </c>
      <c r="E100" s="117"/>
      <c r="F100" s="117"/>
      <c r="G100" s="117"/>
      <c r="H100" s="117"/>
      <c r="I100" s="117"/>
      <c r="J100" s="118">
        <f>J136</f>
        <v>0</v>
      </c>
      <c r="L100" s="115"/>
    </row>
    <row r="101" spans="1:31" s="10" customFormat="1" ht="19.95" customHeight="1">
      <c r="B101" s="119"/>
      <c r="D101" s="120" t="s">
        <v>280</v>
      </c>
      <c r="E101" s="121"/>
      <c r="F101" s="121"/>
      <c r="G101" s="121"/>
      <c r="H101" s="121"/>
      <c r="I101" s="121"/>
      <c r="J101" s="122">
        <f>J137</f>
        <v>0</v>
      </c>
      <c r="L101" s="119"/>
    </row>
    <row r="102" spans="1:31" s="10" customFormat="1" ht="19.95" customHeight="1">
      <c r="B102" s="119"/>
      <c r="D102" s="120" t="s">
        <v>281</v>
      </c>
      <c r="E102" s="121"/>
      <c r="F102" s="121"/>
      <c r="G102" s="121"/>
      <c r="H102" s="121"/>
      <c r="I102" s="121"/>
      <c r="J102" s="122">
        <f>J141</f>
        <v>0</v>
      </c>
      <c r="L102" s="119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120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6" t="str">
        <f>E7</f>
        <v>Obnova kultúrneho domu Borša</v>
      </c>
      <c r="F112" s="227"/>
      <c r="G112" s="227"/>
      <c r="H112" s="227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105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4" t="str">
        <f>E9</f>
        <v>01a - Výmena výplňových konštrukcií</v>
      </c>
      <c r="F114" s="228"/>
      <c r="G114" s="228"/>
      <c r="H114" s="228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Borša</v>
      </c>
      <c r="G116" s="29"/>
      <c r="H116" s="29"/>
      <c r="I116" s="24" t="s">
        <v>20</v>
      </c>
      <c r="J116" s="55" t="str">
        <f>IF(J12="","",J12)</f>
        <v/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>
      <c r="A118" s="29"/>
      <c r="B118" s="30"/>
      <c r="C118" s="24" t="s">
        <v>21</v>
      </c>
      <c r="D118" s="29"/>
      <c r="E118" s="29"/>
      <c r="F118" s="22" t="str">
        <f>E15</f>
        <v>obec Borša</v>
      </c>
      <c r="G118" s="29"/>
      <c r="H118" s="29"/>
      <c r="I118" s="24" t="s">
        <v>27</v>
      </c>
      <c r="J118" s="27" t="str">
        <f>E21</f>
        <v>OON Design s.r.o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4" t="s">
        <v>25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OON Design s.r.o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121</v>
      </c>
      <c r="D121" s="126" t="s">
        <v>58</v>
      </c>
      <c r="E121" s="126" t="s">
        <v>54</v>
      </c>
      <c r="F121" s="126" t="s">
        <v>55</v>
      </c>
      <c r="G121" s="126" t="s">
        <v>122</v>
      </c>
      <c r="H121" s="126" t="s">
        <v>123</v>
      </c>
      <c r="I121" s="126" t="s">
        <v>124</v>
      </c>
      <c r="J121" s="127" t="s">
        <v>109</v>
      </c>
      <c r="K121" s="128" t="s">
        <v>125</v>
      </c>
      <c r="L121" s="129"/>
      <c r="M121" s="62" t="s">
        <v>1</v>
      </c>
      <c r="N121" s="63" t="s">
        <v>37</v>
      </c>
      <c r="O121" s="63" t="s">
        <v>126</v>
      </c>
      <c r="P121" s="63" t="s">
        <v>127</v>
      </c>
      <c r="Q121" s="63" t="s">
        <v>128</v>
      </c>
      <c r="R121" s="63" t="s">
        <v>129</v>
      </c>
      <c r="S121" s="63" t="s">
        <v>130</v>
      </c>
      <c r="T121" s="64" t="s">
        <v>131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8" customHeight="1">
      <c r="A122" s="29"/>
      <c r="B122" s="30"/>
      <c r="C122" s="69" t="s">
        <v>110</v>
      </c>
      <c r="D122" s="29"/>
      <c r="E122" s="29"/>
      <c r="F122" s="29"/>
      <c r="G122" s="29"/>
      <c r="H122" s="29"/>
      <c r="I122" s="29"/>
      <c r="J122" s="130">
        <f>BK122</f>
        <v>0</v>
      </c>
      <c r="K122" s="29"/>
      <c r="L122" s="30"/>
      <c r="M122" s="65"/>
      <c r="N122" s="56"/>
      <c r="O122" s="66"/>
      <c r="P122" s="131">
        <f>P123+P136</f>
        <v>0</v>
      </c>
      <c r="Q122" s="66"/>
      <c r="R122" s="131">
        <f>R123+R136</f>
        <v>2.2711704999999989</v>
      </c>
      <c r="S122" s="66"/>
      <c r="T122" s="132">
        <f>T123+T136</f>
        <v>3.6542775000000001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111</v>
      </c>
      <c r="BK122" s="133">
        <f>BK123+BK136</f>
        <v>0</v>
      </c>
    </row>
    <row r="123" spans="1:65" s="12" customFormat="1" ht="25.95" customHeight="1">
      <c r="B123" s="134"/>
      <c r="D123" s="135" t="s">
        <v>72</v>
      </c>
      <c r="E123" s="136" t="s">
        <v>132</v>
      </c>
      <c r="F123" s="136" t="s">
        <v>133</v>
      </c>
      <c r="I123" s="137"/>
      <c r="J123" s="138">
        <f>BK123</f>
        <v>0</v>
      </c>
      <c r="L123" s="134"/>
      <c r="M123" s="139"/>
      <c r="N123" s="140"/>
      <c r="O123" s="140"/>
      <c r="P123" s="141">
        <f>P124+P134</f>
        <v>0</v>
      </c>
      <c r="Q123" s="140"/>
      <c r="R123" s="141">
        <f>R124+R134</f>
        <v>1.1941799999999999E-2</v>
      </c>
      <c r="S123" s="140"/>
      <c r="T123" s="142">
        <f>T124+T134</f>
        <v>3.5994000000000002</v>
      </c>
      <c r="AR123" s="135" t="s">
        <v>81</v>
      </c>
      <c r="AT123" s="143" t="s">
        <v>72</v>
      </c>
      <c r="AU123" s="143" t="s">
        <v>73</v>
      </c>
      <c r="AY123" s="135" t="s">
        <v>134</v>
      </c>
      <c r="BK123" s="144">
        <f>BK124+BK134</f>
        <v>0</v>
      </c>
    </row>
    <row r="124" spans="1:65" s="12" customFormat="1" ht="22.8" customHeight="1">
      <c r="B124" s="134"/>
      <c r="D124" s="135" t="s">
        <v>72</v>
      </c>
      <c r="E124" s="145" t="s">
        <v>172</v>
      </c>
      <c r="F124" s="145" t="s">
        <v>202</v>
      </c>
      <c r="I124" s="137"/>
      <c r="J124" s="146">
        <f>BK124</f>
        <v>0</v>
      </c>
      <c r="L124" s="134"/>
      <c r="M124" s="139"/>
      <c r="N124" s="140"/>
      <c r="O124" s="140"/>
      <c r="P124" s="141">
        <f>SUM(P125:P133)</f>
        <v>0</v>
      </c>
      <c r="Q124" s="140"/>
      <c r="R124" s="141">
        <f>SUM(R125:R133)</f>
        <v>1.1941799999999999E-2</v>
      </c>
      <c r="S124" s="140"/>
      <c r="T124" s="142">
        <f>SUM(T125:T133)</f>
        <v>3.5994000000000002</v>
      </c>
      <c r="AR124" s="135" t="s">
        <v>81</v>
      </c>
      <c r="AT124" s="143" t="s">
        <v>72</v>
      </c>
      <c r="AU124" s="143" t="s">
        <v>81</v>
      </c>
      <c r="AY124" s="135" t="s">
        <v>134</v>
      </c>
      <c r="BK124" s="144">
        <f>SUM(BK125:BK133)</f>
        <v>0</v>
      </c>
    </row>
    <row r="125" spans="1:65" s="2" customFormat="1" ht="16.5" customHeight="1">
      <c r="A125" s="29"/>
      <c r="B125" s="147"/>
      <c r="C125" s="148" t="s">
        <v>81</v>
      </c>
      <c r="D125" s="148" t="s">
        <v>136</v>
      </c>
      <c r="E125" s="149" t="s">
        <v>282</v>
      </c>
      <c r="F125" s="150" t="s">
        <v>283</v>
      </c>
      <c r="G125" s="151" t="s">
        <v>274</v>
      </c>
      <c r="H125" s="152">
        <v>229.26</v>
      </c>
      <c r="I125" s="153"/>
      <c r="J125" s="152">
        <f t="shared" ref="J125:J133" si="0">ROUND(I125*H125,3)</f>
        <v>0</v>
      </c>
      <c r="K125" s="154"/>
      <c r="L125" s="30"/>
      <c r="M125" s="155" t="s">
        <v>1</v>
      </c>
      <c r="N125" s="156" t="s">
        <v>39</v>
      </c>
      <c r="O125" s="58"/>
      <c r="P125" s="157">
        <f t="shared" ref="P125:P133" si="1">O125*H125</f>
        <v>0</v>
      </c>
      <c r="Q125" s="157">
        <v>3.0000000000000001E-5</v>
      </c>
      <c r="R125" s="157">
        <f t="shared" ref="R125:R133" si="2">Q125*H125</f>
        <v>6.8777999999999999E-3</v>
      </c>
      <c r="S125" s="157">
        <v>0</v>
      </c>
      <c r="T125" s="158">
        <f t="shared" ref="T125:T133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140</v>
      </c>
      <c r="AT125" s="159" t="s">
        <v>136</v>
      </c>
      <c r="AU125" s="159" t="s">
        <v>141</v>
      </c>
      <c r="AY125" s="14" t="s">
        <v>134</v>
      </c>
      <c r="BE125" s="160">
        <f t="shared" ref="BE125:BE133" si="4">IF(N125="základná",J125,0)</f>
        <v>0</v>
      </c>
      <c r="BF125" s="160">
        <f t="shared" ref="BF125:BF133" si="5">IF(N125="znížená",J125,0)</f>
        <v>0</v>
      </c>
      <c r="BG125" s="160">
        <f t="shared" ref="BG125:BG133" si="6">IF(N125="zákl. prenesená",J125,0)</f>
        <v>0</v>
      </c>
      <c r="BH125" s="160">
        <f t="shared" ref="BH125:BH133" si="7">IF(N125="zníž. prenesená",J125,0)</f>
        <v>0</v>
      </c>
      <c r="BI125" s="160">
        <f t="shared" ref="BI125:BI133" si="8">IF(N125="nulová",J125,0)</f>
        <v>0</v>
      </c>
      <c r="BJ125" s="14" t="s">
        <v>141</v>
      </c>
      <c r="BK125" s="161">
        <f t="shared" ref="BK125:BK133" si="9">ROUND(I125*H125,3)</f>
        <v>0</v>
      </c>
      <c r="BL125" s="14" t="s">
        <v>140</v>
      </c>
      <c r="BM125" s="159" t="s">
        <v>284</v>
      </c>
    </row>
    <row r="126" spans="1:65" s="2" customFormat="1" ht="21.75" customHeight="1">
      <c r="A126" s="29"/>
      <c r="B126" s="147"/>
      <c r="C126" s="148" t="s">
        <v>141</v>
      </c>
      <c r="D126" s="148" t="s">
        <v>136</v>
      </c>
      <c r="E126" s="149" t="s">
        <v>285</v>
      </c>
      <c r="F126" s="150" t="s">
        <v>286</v>
      </c>
      <c r="G126" s="151" t="s">
        <v>274</v>
      </c>
      <c r="H126" s="152">
        <v>50.64</v>
      </c>
      <c r="I126" s="153"/>
      <c r="J126" s="152">
        <f t="shared" si="0"/>
        <v>0</v>
      </c>
      <c r="K126" s="154"/>
      <c r="L126" s="30"/>
      <c r="M126" s="155" t="s">
        <v>1</v>
      </c>
      <c r="N126" s="156" t="s">
        <v>39</v>
      </c>
      <c r="O126" s="58"/>
      <c r="P126" s="157">
        <f t="shared" si="1"/>
        <v>0</v>
      </c>
      <c r="Q126" s="157">
        <v>1E-4</v>
      </c>
      <c r="R126" s="157">
        <f t="shared" si="2"/>
        <v>5.0639999999999999E-3</v>
      </c>
      <c r="S126" s="157">
        <v>0</v>
      </c>
      <c r="T126" s="15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140</v>
      </c>
      <c r="AT126" s="159" t="s">
        <v>136</v>
      </c>
      <c r="AU126" s="159" t="s">
        <v>141</v>
      </c>
      <c r="AY126" s="14" t="s">
        <v>134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141</v>
      </c>
      <c r="BK126" s="161">
        <f t="shared" si="9"/>
        <v>0</v>
      </c>
      <c r="BL126" s="14" t="s">
        <v>140</v>
      </c>
      <c r="BM126" s="159" t="s">
        <v>287</v>
      </c>
    </row>
    <row r="127" spans="1:65" s="2" customFormat="1" ht="16.5" customHeight="1">
      <c r="A127" s="29"/>
      <c r="B127" s="147"/>
      <c r="C127" s="148" t="s">
        <v>146</v>
      </c>
      <c r="D127" s="148" t="s">
        <v>136</v>
      </c>
      <c r="E127" s="149" t="s">
        <v>288</v>
      </c>
      <c r="F127" s="150" t="s">
        <v>289</v>
      </c>
      <c r="G127" s="151" t="s">
        <v>274</v>
      </c>
      <c r="H127" s="152">
        <v>216.63</v>
      </c>
      <c r="I127" s="153"/>
      <c r="J127" s="152">
        <f t="shared" si="0"/>
        <v>0</v>
      </c>
      <c r="K127" s="154"/>
      <c r="L127" s="30"/>
      <c r="M127" s="155" t="s">
        <v>1</v>
      </c>
      <c r="N127" s="156" t="s">
        <v>39</v>
      </c>
      <c r="O127" s="58"/>
      <c r="P127" s="157">
        <f t="shared" si="1"/>
        <v>0</v>
      </c>
      <c r="Q127" s="157">
        <v>0</v>
      </c>
      <c r="R127" s="157">
        <f t="shared" si="2"/>
        <v>0</v>
      </c>
      <c r="S127" s="157">
        <v>8.0000000000000002E-3</v>
      </c>
      <c r="T127" s="158">
        <f t="shared" si="3"/>
        <v>1.7330399999999999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140</v>
      </c>
      <c r="AT127" s="159" t="s">
        <v>136</v>
      </c>
      <c r="AU127" s="159" t="s">
        <v>141</v>
      </c>
      <c r="AY127" s="14" t="s">
        <v>134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141</v>
      </c>
      <c r="BK127" s="161">
        <f t="shared" si="9"/>
        <v>0</v>
      </c>
      <c r="BL127" s="14" t="s">
        <v>140</v>
      </c>
      <c r="BM127" s="159" t="s">
        <v>290</v>
      </c>
    </row>
    <row r="128" spans="1:65" s="2" customFormat="1" ht="16.5" customHeight="1">
      <c r="A128" s="29"/>
      <c r="B128" s="147"/>
      <c r="C128" s="148" t="s">
        <v>140</v>
      </c>
      <c r="D128" s="148" t="s">
        <v>136</v>
      </c>
      <c r="E128" s="149" t="s">
        <v>291</v>
      </c>
      <c r="F128" s="150" t="s">
        <v>292</v>
      </c>
      <c r="G128" s="151" t="s">
        <v>274</v>
      </c>
      <c r="H128" s="152">
        <v>155.53</v>
      </c>
      <c r="I128" s="153"/>
      <c r="J128" s="152">
        <f t="shared" si="0"/>
        <v>0</v>
      </c>
      <c r="K128" s="154"/>
      <c r="L128" s="30"/>
      <c r="M128" s="155" t="s">
        <v>1</v>
      </c>
      <c r="N128" s="156" t="s">
        <v>39</v>
      </c>
      <c r="O128" s="58"/>
      <c r="P128" s="157">
        <f t="shared" si="1"/>
        <v>0</v>
      </c>
      <c r="Q128" s="157">
        <v>0</v>
      </c>
      <c r="R128" s="157">
        <f t="shared" si="2"/>
        <v>0</v>
      </c>
      <c r="S128" s="157">
        <v>1.2E-2</v>
      </c>
      <c r="T128" s="158">
        <f t="shared" si="3"/>
        <v>1.86636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140</v>
      </c>
      <c r="AT128" s="159" t="s">
        <v>136</v>
      </c>
      <c r="AU128" s="159" t="s">
        <v>141</v>
      </c>
      <c r="AY128" s="14" t="s">
        <v>134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141</v>
      </c>
      <c r="BK128" s="161">
        <f t="shared" si="9"/>
        <v>0</v>
      </c>
      <c r="BL128" s="14" t="s">
        <v>140</v>
      </c>
      <c r="BM128" s="159" t="s">
        <v>293</v>
      </c>
    </row>
    <row r="129" spans="1:65" s="2" customFormat="1" ht="24.15" customHeight="1">
      <c r="A129" s="29"/>
      <c r="B129" s="147"/>
      <c r="C129" s="148" t="s">
        <v>153</v>
      </c>
      <c r="D129" s="148" t="s">
        <v>136</v>
      </c>
      <c r="E129" s="149" t="s">
        <v>226</v>
      </c>
      <c r="F129" s="150" t="s">
        <v>227</v>
      </c>
      <c r="G129" s="151" t="s">
        <v>228</v>
      </c>
      <c r="H129" s="152">
        <v>3.6539999999999999</v>
      </c>
      <c r="I129" s="153"/>
      <c r="J129" s="152">
        <f t="shared" si="0"/>
        <v>0</v>
      </c>
      <c r="K129" s="154"/>
      <c r="L129" s="30"/>
      <c r="M129" s="155" t="s">
        <v>1</v>
      </c>
      <c r="N129" s="156" t="s">
        <v>39</v>
      </c>
      <c r="O129" s="58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140</v>
      </c>
      <c r="AT129" s="159" t="s">
        <v>136</v>
      </c>
      <c r="AU129" s="159" t="s">
        <v>141</v>
      </c>
      <c r="AY129" s="14" t="s">
        <v>134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141</v>
      </c>
      <c r="BK129" s="161">
        <f t="shared" si="9"/>
        <v>0</v>
      </c>
      <c r="BL129" s="14" t="s">
        <v>140</v>
      </c>
      <c r="BM129" s="159" t="s">
        <v>229</v>
      </c>
    </row>
    <row r="130" spans="1:65" s="2" customFormat="1" ht="21.75" customHeight="1">
      <c r="A130" s="29"/>
      <c r="B130" s="147"/>
      <c r="C130" s="148" t="s">
        <v>157</v>
      </c>
      <c r="D130" s="148" t="s">
        <v>136</v>
      </c>
      <c r="E130" s="149" t="s">
        <v>231</v>
      </c>
      <c r="F130" s="150" t="s">
        <v>232</v>
      </c>
      <c r="G130" s="151" t="s">
        <v>228</v>
      </c>
      <c r="H130" s="152">
        <v>3.6539999999999999</v>
      </c>
      <c r="I130" s="153"/>
      <c r="J130" s="152">
        <f t="shared" si="0"/>
        <v>0</v>
      </c>
      <c r="K130" s="154"/>
      <c r="L130" s="30"/>
      <c r="M130" s="155" t="s">
        <v>1</v>
      </c>
      <c r="N130" s="156" t="s">
        <v>39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140</v>
      </c>
      <c r="AT130" s="159" t="s">
        <v>136</v>
      </c>
      <c r="AU130" s="159" t="s">
        <v>141</v>
      </c>
      <c r="AY130" s="14" t="s">
        <v>134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141</v>
      </c>
      <c r="BK130" s="161">
        <f t="shared" si="9"/>
        <v>0</v>
      </c>
      <c r="BL130" s="14" t="s">
        <v>140</v>
      </c>
      <c r="BM130" s="159" t="s">
        <v>233</v>
      </c>
    </row>
    <row r="131" spans="1:65" s="2" customFormat="1" ht="24.15" customHeight="1">
      <c r="A131" s="29"/>
      <c r="B131" s="147"/>
      <c r="C131" s="148" t="s">
        <v>162</v>
      </c>
      <c r="D131" s="148" t="s">
        <v>136</v>
      </c>
      <c r="E131" s="149" t="s">
        <v>235</v>
      </c>
      <c r="F131" s="150" t="s">
        <v>236</v>
      </c>
      <c r="G131" s="151" t="s">
        <v>228</v>
      </c>
      <c r="H131" s="152">
        <v>25.577999999999999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39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140</v>
      </c>
      <c r="AT131" s="159" t="s">
        <v>136</v>
      </c>
      <c r="AU131" s="159" t="s">
        <v>141</v>
      </c>
      <c r="AY131" s="14" t="s">
        <v>134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141</v>
      </c>
      <c r="BK131" s="161">
        <f t="shared" si="9"/>
        <v>0</v>
      </c>
      <c r="BL131" s="14" t="s">
        <v>140</v>
      </c>
      <c r="BM131" s="159" t="s">
        <v>237</v>
      </c>
    </row>
    <row r="132" spans="1:65" s="2" customFormat="1" ht="24.15" customHeight="1">
      <c r="A132" s="29"/>
      <c r="B132" s="147"/>
      <c r="C132" s="148" t="s">
        <v>167</v>
      </c>
      <c r="D132" s="148" t="s">
        <v>136</v>
      </c>
      <c r="E132" s="149" t="s">
        <v>239</v>
      </c>
      <c r="F132" s="150" t="s">
        <v>240</v>
      </c>
      <c r="G132" s="151" t="s">
        <v>228</v>
      </c>
      <c r="H132" s="152">
        <v>3.6539999999999999</v>
      </c>
      <c r="I132" s="153"/>
      <c r="J132" s="152">
        <f t="shared" si="0"/>
        <v>0</v>
      </c>
      <c r="K132" s="154"/>
      <c r="L132" s="30"/>
      <c r="M132" s="155" t="s">
        <v>1</v>
      </c>
      <c r="N132" s="156" t="s">
        <v>39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140</v>
      </c>
      <c r="AT132" s="159" t="s">
        <v>136</v>
      </c>
      <c r="AU132" s="159" t="s">
        <v>141</v>
      </c>
      <c r="AY132" s="14" t="s">
        <v>134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141</v>
      </c>
      <c r="BK132" s="161">
        <f t="shared" si="9"/>
        <v>0</v>
      </c>
      <c r="BL132" s="14" t="s">
        <v>140</v>
      </c>
      <c r="BM132" s="159" t="s">
        <v>241</v>
      </c>
    </row>
    <row r="133" spans="1:65" s="2" customFormat="1" ht="16.5" customHeight="1">
      <c r="A133" s="29"/>
      <c r="B133" s="147"/>
      <c r="C133" s="148" t="s">
        <v>172</v>
      </c>
      <c r="D133" s="148" t="s">
        <v>136</v>
      </c>
      <c r="E133" s="149" t="s">
        <v>243</v>
      </c>
      <c r="F133" s="150" t="s">
        <v>244</v>
      </c>
      <c r="G133" s="151" t="s">
        <v>228</v>
      </c>
      <c r="H133" s="152">
        <v>3.6539999999999999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39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140</v>
      </c>
      <c r="AT133" s="159" t="s">
        <v>136</v>
      </c>
      <c r="AU133" s="159" t="s">
        <v>141</v>
      </c>
      <c r="AY133" s="14" t="s">
        <v>134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141</v>
      </c>
      <c r="BK133" s="161">
        <f t="shared" si="9"/>
        <v>0</v>
      </c>
      <c r="BL133" s="14" t="s">
        <v>140</v>
      </c>
      <c r="BM133" s="159" t="s">
        <v>245</v>
      </c>
    </row>
    <row r="134" spans="1:65" s="12" customFormat="1" ht="22.8" customHeight="1">
      <c r="B134" s="134"/>
      <c r="D134" s="135" t="s">
        <v>72</v>
      </c>
      <c r="E134" s="145" t="s">
        <v>246</v>
      </c>
      <c r="F134" s="145" t="s">
        <v>247</v>
      </c>
      <c r="I134" s="137"/>
      <c r="J134" s="146">
        <f>BK134</f>
        <v>0</v>
      </c>
      <c r="L134" s="134"/>
      <c r="M134" s="139"/>
      <c r="N134" s="140"/>
      <c r="O134" s="140"/>
      <c r="P134" s="141">
        <f>P135</f>
        <v>0</v>
      </c>
      <c r="Q134" s="140"/>
      <c r="R134" s="141">
        <f>R135</f>
        <v>0</v>
      </c>
      <c r="S134" s="140"/>
      <c r="T134" s="142">
        <f>T135</f>
        <v>0</v>
      </c>
      <c r="AR134" s="135" t="s">
        <v>81</v>
      </c>
      <c r="AT134" s="143" t="s">
        <v>72</v>
      </c>
      <c r="AU134" s="143" t="s">
        <v>81</v>
      </c>
      <c r="AY134" s="135" t="s">
        <v>134</v>
      </c>
      <c r="BK134" s="144">
        <f>BK135</f>
        <v>0</v>
      </c>
    </row>
    <row r="135" spans="1:65" s="2" customFormat="1" ht="24.15" customHeight="1">
      <c r="A135" s="29"/>
      <c r="B135" s="147"/>
      <c r="C135" s="148" t="s">
        <v>178</v>
      </c>
      <c r="D135" s="148" t="s">
        <v>136</v>
      </c>
      <c r="E135" s="149" t="s">
        <v>249</v>
      </c>
      <c r="F135" s="150" t="s">
        <v>250</v>
      </c>
      <c r="G135" s="151" t="s">
        <v>228</v>
      </c>
      <c r="H135" s="152">
        <v>1.2E-2</v>
      </c>
      <c r="I135" s="153"/>
      <c r="J135" s="152">
        <f>ROUND(I135*H135,3)</f>
        <v>0</v>
      </c>
      <c r="K135" s="154"/>
      <c r="L135" s="30"/>
      <c r="M135" s="155" t="s">
        <v>1</v>
      </c>
      <c r="N135" s="156" t="s">
        <v>39</v>
      </c>
      <c r="O135" s="58"/>
      <c r="P135" s="157">
        <f>O135*H135</f>
        <v>0</v>
      </c>
      <c r="Q135" s="157">
        <v>0</v>
      </c>
      <c r="R135" s="157">
        <f>Q135*H135</f>
        <v>0</v>
      </c>
      <c r="S135" s="157">
        <v>0</v>
      </c>
      <c r="T135" s="15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140</v>
      </c>
      <c r="AT135" s="159" t="s">
        <v>136</v>
      </c>
      <c r="AU135" s="159" t="s">
        <v>141</v>
      </c>
      <c r="AY135" s="14" t="s">
        <v>134</v>
      </c>
      <c r="BE135" s="160">
        <f>IF(N135="základná",J135,0)</f>
        <v>0</v>
      </c>
      <c r="BF135" s="160">
        <f>IF(N135="znížená",J135,0)</f>
        <v>0</v>
      </c>
      <c r="BG135" s="160">
        <f>IF(N135="zákl. prenesená",J135,0)</f>
        <v>0</v>
      </c>
      <c r="BH135" s="160">
        <f>IF(N135="zníž. prenesená",J135,0)</f>
        <v>0</v>
      </c>
      <c r="BI135" s="160">
        <f>IF(N135="nulová",J135,0)</f>
        <v>0</v>
      </c>
      <c r="BJ135" s="14" t="s">
        <v>141</v>
      </c>
      <c r="BK135" s="161">
        <f>ROUND(I135*H135,3)</f>
        <v>0</v>
      </c>
      <c r="BL135" s="14" t="s">
        <v>140</v>
      </c>
      <c r="BM135" s="159" t="s">
        <v>251</v>
      </c>
    </row>
    <row r="136" spans="1:65" s="12" customFormat="1" ht="25.95" customHeight="1">
      <c r="B136" s="134"/>
      <c r="D136" s="135" t="s">
        <v>72</v>
      </c>
      <c r="E136" s="136" t="s">
        <v>252</v>
      </c>
      <c r="F136" s="136" t="s">
        <v>253</v>
      </c>
      <c r="I136" s="137"/>
      <c r="J136" s="138">
        <f>BK136</f>
        <v>0</v>
      </c>
      <c r="L136" s="134"/>
      <c r="M136" s="139"/>
      <c r="N136" s="140"/>
      <c r="O136" s="140"/>
      <c r="P136" s="141">
        <f>P137+P141</f>
        <v>0</v>
      </c>
      <c r="Q136" s="140"/>
      <c r="R136" s="141">
        <f>R137+R141</f>
        <v>2.2592286999999991</v>
      </c>
      <c r="S136" s="140"/>
      <c r="T136" s="142">
        <f>T137+T141</f>
        <v>5.4877500000000003E-2</v>
      </c>
      <c r="AR136" s="135" t="s">
        <v>141</v>
      </c>
      <c r="AT136" s="143" t="s">
        <v>72</v>
      </c>
      <c r="AU136" s="143" t="s">
        <v>73</v>
      </c>
      <c r="AY136" s="135" t="s">
        <v>134</v>
      </c>
      <c r="BK136" s="144">
        <f>BK137+BK141</f>
        <v>0</v>
      </c>
    </row>
    <row r="137" spans="1:65" s="12" customFormat="1" ht="22.8" customHeight="1">
      <c r="B137" s="134"/>
      <c r="D137" s="135" t="s">
        <v>72</v>
      </c>
      <c r="E137" s="145" t="s">
        <v>294</v>
      </c>
      <c r="F137" s="145" t="s">
        <v>295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SUM(P138:P140)</f>
        <v>0</v>
      </c>
      <c r="Q137" s="140"/>
      <c r="R137" s="141">
        <f>SUM(R138:R140)</f>
        <v>0.16259999999999999</v>
      </c>
      <c r="S137" s="140"/>
      <c r="T137" s="142">
        <f>SUM(T138:T140)</f>
        <v>5.4877500000000003E-2</v>
      </c>
      <c r="AR137" s="135" t="s">
        <v>141</v>
      </c>
      <c r="AT137" s="143" t="s">
        <v>72</v>
      </c>
      <c r="AU137" s="143" t="s">
        <v>81</v>
      </c>
      <c r="AY137" s="135" t="s">
        <v>134</v>
      </c>
      <c r="BK137" s="144">
        <f>SUM(BK138:BK140)</f>
        <v>0</v>
      </c>
    </row>
    <row r="138" spans="1:65" s="2" customFormat="1" ht="24.15" customHeight="1">
      <c r="A138" s="29"/>
      <c r="B138" s="147"/>
      <c r="C138" s="148" t="s">
        <v>182</v>
      </c>
      <c r="D138" s="148" t="s">
        <v>136</v>
      </c>
      <c r="E138" s="149" t="s">
        <v>296</v>
      </c>
      <c r="F138" s="150" t="s">
        <v>297</v>
      </c>
      <c r="G138" s="151" t="s">
        <v>274</v>
      </c>
      <c r="H138" s="152">
        <v>40.65</v>
      </c>
      <c r="I138" s="153"/>
      <c r="J138" s="152">
        <f>ROUND(I138*H138,3)</f>
        <v>0</v>
      </c>
      <c r="K138" s="154"/>
      <c r="L138" s="30"/>
      <c r="M138" s="155" t="s">
        <v>1</v>
      </c>
      <c r="N138" s="156" t="s">
        <v>39</v>
      </c>
      <c r="O138" s="58"/>
      <c r="P138" s="157">
        <f>O138*H138</f>
        <v>0</v>
      </c>
      <c r="Q138" s="157">
        <v>0</v>
      </c>
      <c r="R138" s="157">
        <f>Q138*H138</f>
        <v>0</v>
      </c>
      <c r="S138" s="157">
        <v>1.3500000000000001E-3</v>
      </c>
      <c r="T138" s="158">
        <f>S138*H138</f>
        <v>5.4877500000000003E-2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176</v>
      </c>
      <c r="AT138" s="159" t="s">
        <v>136</v>
      </c>
      <c r="AU138" s="159" t="s">
        <v>141</v>
      </c>
      <c r="AY138" s="14" t="s">
        <v>134</v>
      </c>
      <c r="BE138" s="160">
        <f>IF(N138="základná",J138,0)</f>
        <v>0</v>
      </c>
      <c r="BF138" s="160">
        <f>IF(N138="znížená",J138,0)</f>
        <v>0</v>
      </c>
      <c r="BG138" s="160">
        <f>IF(N138="zákl. prenesená",J138,0)</f>
        <v>0</v>
      </c>
      <c r="BH138" s="160">
        <f>IF(N138="zníž. prenesená",J138,0)</f>
        <v>0</v>
      </c>
      <c r="BI138" s="160">
        <f>IF(N138="nulová",J138,0)</f>
        <v>0</v>
      </c>
      <c r="BJ138" s="14" t="s">
        <v>141</v>
      </c>
      <c r="BK138" s="161">
        <f>ROUND(I138*H138,3)</f>
        <v>0</v>
      </c>
      <c r="BL138" s="14" t="s">
        <v>176</v>
      </c>
      <c r="BM138" s="159" t="s">
        <v>298</v>
      </c>
    </row>
    <row r="139" spans="1:65" s="2" customFormat="1" ht="21.75" customHeight="1">
      <c r="A139" s="29"/>
      <c r="B139" s="147"/>
      <c r="C139" s="148" t="s">
        <v>186</v>
      </c>
      <c r="D139" s="148" t="s">
        <v>136</v>
      </c>
      <c r="E139" s="149" t="s">
        <v>299</v>
      </c>
      <c r="F139" s="150" t="s">
        <v>300</v>
      </c>
      <c r="G139" s="151" t="s">
        <v>274</v>
      </c>
      <c r="H139" s="152">
        <v>40.65</v>
      </c>
      <c r="I139" s="153"/>
      <c r="J139" s="152">
        <f>ROUND(I139*H139,3)</f>
        <v>0</v>
      </c>
      <c r="K139" s="154"/>
      <c r="L139" s="30"/>
      <c r="M139" s="155" t="s">
        <v>1</v>
      </c>
      <c r="N139" s="156" t="s">
        <v>39</v>
      </c>
      <c r="O139" s="58"/>
      <c r="P139" s="157">
        <f>O139*H139</f>
        <v>0</v>
      </c>
      <c r="Q139" s="157">
        <v>4.0000000000000001E-3</v>
      </c>
      <c r="R139" s="157">
        <f>Q139*H139</f>
        <v>0.16259999999999999</v>
      </c>
      <c r="S139" s="157">
        <v>0</v>
      </c>
      <c r="T139" s="15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176</v>
      </c>
      <c r="AT139" s="159" t="s">
        <v>136</v>
      </c>
      <c r="AU139" s="159" t="s">
        <v>141</v>
      </c>
      <c r="AY139" s="14" t="s">
        <v>134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141</v>
      </c>
      <c r="BK139" s="161">
        <f>ROUND(I139*H139,3)</f>
        <v>0</v>
      </c>
      <c r="BL139" s="14" t="s">
        <v>176</v>
      </c>
      <c r="BM139" s="159" t="s">
        <v>301</v>
      </c>
    </row>
    <row r="140" spans="1:65" s="2" customFormat="1" ht="24.15" customHeight="1">
      <c r="A140" s="29"/>
      <c r="B140" s="147"/>
      <c r="C140" s="148" t="s">
        <v>190</v>
      </c>
      <c r="D140" s="148" t="s">
        <v>136</v>
      </c>
      <c r="E140" s="149" t="s">
        <v>302</v>
      </c>
      <c r="F140" s="150" t="s">
        <v>303</v>
      </c>
      <c r="G140" s="151" t="s">
        <v>228</v>
      </c>
      <c r="H140" s="152">
        <v>0.16300000000000001</v>
      </c>
      <c r="I140" s="153"/>
      <c r="J140" s="152">
        <f>ROUND(I140*H140,3)</f>
        <v>0</v>
      </c>
      <c r="K140" s="154"/>
      <c r="L140" s="30"/>
      <c r="M140" s="155" t="s">
        <v>1</v>
      </c>
      <c r="N140" s="156" t="s">
        <v>39</v>
      </c>
      <c r="O140" s="58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176</v>
      </c>
      <c r="AT140" s="159" t="s">
        <v>136</v>
      </c>
      <c r="AU140" s="159" t="s">
        <v>141</v>
      </c>
      <c r="AY140" s="14" t="s">
        <v>134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4" t="s">
        <v>141</v>
      </c>
      <c r="BK140" s="161">
        <f>ROUND(I140*H140,3)</f>
        <v>0</v>
      </c>
      <c r="BL140" s="14" t="s">
        <v>176</v>
      </c>
      <c r="BM140" s="159" t="s">
        <v>304</v>
      </c>
    </row>
    <row r="141" spans="1:65" s="12" customFormat="1" ht="22.8" customHeight="1">
      <c r="B141" s="134"/>
      <c r="D141" s="135" t="s">
        <v>72</v>
      </c>
      <c r="E141" s="145" t="s">
        <v>305</v>
      </c>
      <c r="F141" s="145" t="s">
        <v>306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SUM(P142:P154)</f>
        <v>0</v>
      </c>
      <c r="Q141" s="140"/>
      <c r="R141" s="141">
        <f>SUM(R142:R154)</f>
        <v>2.0966286999999992</v>
      </c>
      <c r="S141" s="140"/>
      <c r="T141" s="142">
        <f>SUM(T142:T154)</f>
        <v>0</v>
      </c>
      <c r="AR141" s="135" t="s">
        <v>141</v>
      </c>
      <c r="AT141" s="143" t="s">
        <v>72</v>
      </c>
      <c r="AU141" s="143" t="s">
        <v>81</v>
      </c>
      <c r="AY141" s="135" t="s">
        <v>134</v>
      </c>
      <c r="BK141" s="144">
        <f>SUM(BK142:BK154)</f>
        <v>0</v>
      </c>
    </row>
    <row r="142" spans="1:65" s="2" customFormat="1" ht="24.15" customHeight="1">
      <c r="A142" s="29"/>
      <c r="B142" s="147"/>
      <c r="C142" s="148" t="s">
        <v>194</v>
      </c>
      <c r="D142" s="148" t="s">
        <v>136</v>
      </c>
      <c r="E142" s="149" t="s">
        <v>307</v>
      </c>
      <c r="F142" s="150" t="s">
        <v>308</v>
      </c>
      <c r="G142" s="151" t="s">
        <v>274</v>
      </c>
      <c r="H142" s="152">
        <v>216.63</v>
      </c>
      <c r="I142" s="153"/>
      <c r="J142" s="152">
        <f t="shared" ref="J142:J154" si="10">ROUND(I142*H142,3)</f>
        <v>0</v>
      </c>
      <c r="K142" s="154"/>
      <c r="L142" s="30"/>
      <c r="M142" s="155" t="s">
        <v>1</v>
      </c>
      <c r="N142" s="156" t="s">
        <v>39</v>
      </c>
      <c r="O142" s="58"/>
      <c r="P142" s="157">
        <f t="shared" ref="P142:P154" si="11">O142*H142</f>
        <v>0</v>
      </c>
      <c r="Q142" s="157">
        <v>2.1000000000000001E-4</v>
      </c>
      <c r="R142" s="157">
        <f t="shared" ref="R142:R154" si="12">Q142*H142</f>
        <v>4.5492299999999999E-2</v>
      </c>
      <c r="S142" s="157">
        <v>0</v>
      </c>
      <c r="T142" s="158">
        <f t="shared" ref="T142:T154" si="1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176</v>
      </c>
      <c r="AT142" s="159" t="s">
        <v>136</v>
      </c>
      <c r="AU142" s="159" t="s">
        <v>141</v>
      </c>
      <c r="AY142" s="14" t="s">
        <v>134</v>
      </c>
      <c r="BE142" s="160">
        <f t="shared" ref="BE142:BE154" si="14">IF(N142="základná",J142,0)</f>
        <v>0</v>
      </c>
      <c r="BF142" s="160">
        <f t="shared" ref="BF142:BF154" si="15">IF(N142="znížená",J142,0)</f>
        <v>0</v>
      </c>
      <c r="BG142" s="160">
        <f t="shared" ref="BG142:BG154" si="16">IF(N142="zákl. prenesená",J142,0)</f>
        <v>0</v>
      </c>
      <c r="BH142" s="160">
        <f t="shared" ref="BH142:BH154" si="17">IF(N142="zníž. prenesená",J142,0)</f>
        <v>0</v>
      </c>
      <c r="BI142" s="160">
        <f t="shared" ref="BI142:BI154" si="18">IF(N142="nulová",J142,0)</f>
        <v>0</v>
      </c>
      <c r="BJ142" s="14" t="s">
        <v>141</v>
      </c>
      <c r="BK142" s="161">
        <f t="shared" ref="BK142:BK154" si="19">ROUND(I142*H142,3)</f>
        <v>0</v>
      </c>
      <c r="BL142" s="14" t="s">
        <v>176</v>
      </c>
      <c r="BM142" s="159" t="s">
        <v>309</v>
      </c>
    </row>
    <row r="143" spans="1:65" s="2" customFormat="1" ht="24.15" customHeight="1">
      <c r="A143" s="29"/>
      <c r="B143" s="147"/>
      <c r="C143" s="162" t="s">
        <v>198</v>
      </c>
      <c r="D143" s="162" t="s">
        <v>265</v>
      </c>
      <c r="E143" s="163" t="s">
        <v>310</v>
      </c>
      <c r="F143" s="164" t="s">
        <v>311</v>
      </c>
      <c r="G143" s="165" t="s">
        <v>274</v>
      </c>
      <c r="H143" s="166">
        <v>227.46199999999999</v>
      </c>
      <c r="I143" s="167"/>
      <c r="J143" s="166">
        <f t="shared" si="10"/>
        <v>0</v>
      </c>
      <c r="K143" s="168"/>
      <c r="L143" s="169"/>
      <c r="M143" s="170" t="s">
        <v>1</v>
      </c>
      <c r="N143" s="171" t="s">
        <v>39</v>
      </c>
      <c r="O143" s="58"/>
      <c r="P143" s="157">
        <f t="shared" si="11"/>
        <v>0</v>
      </c>
      <c r="Q143" s="157">
        <v>2.0000000000000001E-4</v>
      </c>
      <c r="R143" s="157">
        <f t="shared" si="12"/>
        <v>4.5492400000000002E-2</v>
      </c>
      <c r="S143" s="157">
        <v>0</v>
      </c>
      <c r="T143" s="158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269</v>
      </c>
      <c r="AT143" s="159" t="s">
        <v>265</v>
      </c>
      <c r="AU143" s="159" t="s">
        <v>141</v>
      </c>
      <c r="AY143" s="14" t="s">
        <v>134</v>
      </c>
      <c r="BE143" s="160">
        <f t="shared" si="14"/>
        <v>0</v>
      </c>
      <c r="BF143" s="160">
        <f t="shared" si="15"/>
        <v>0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141</v>
      </c>
      <c r="BK143" s="161">
        <f t="shared" si="19"/>
        <v>0</v>
      </c>
      <c r="BL143" s="14" t="s">
        <v>176</v>
      </c>
      <c r="BM143" s="159" t="s">
        <v>312</v>
      </c>
    </row>
    <row r="144" spans="1:65" s="2" customFormat="1" ht="16.5" customHeight="1">
      <c r="A144" s="29"/>
      <c r="B144" s="147"/>
      <c r="C144" s="162" t="s">
        <v>176</v>
      </c>
      <c r="D144" s="162" t="s">
        <v>265</v>
      </c>
      <c r="E144" s="163" t="s">
        <v>313</v>
      </c>
      <c r="F144" s="164" t="s">
        <v>314</v>
      </c>
      <c r="G144" s="165" t="s">
        <v>175</v>
      </c>
      <c r="H144" s="166">
        <v>78.602000000000004</v>
      </c>
      <c r="I144" s="167"/>
      <c r="J144" s="166">
        <f t="shared" si="10"/>
        <v>0</v>
      </c>
      <c r="K144" s="168"/>
      <c r="L144" s="169"/>
      <c r="M144" s="170" t="s">
        <v>1</v>
      </c>
      <c r="N144" s="171" t="s">
        <v>39</v>
      </c>
      <c r="O144" s="58"/>
      <c r="P144" s="157">
        <f t="shared" si="11"/>
        <v>0</v>
      </c>
      <c r="Q144" s="157">
        <v>2.1999999999999999E-2</v>
      </c>
      <c r="R144" s="157">
        <f t="shared" si="12"/>
        <v>1.729244</v>
      </c>
      <c r="S144" s="157">
        <v>0</v>
      </c>
      <c r="T144" s="15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269</v>
      </c>
      <c r="AT144" s="159" t="s">
        <v>265</v>
      </c>
      <c r="AU144" s="159" t="s">
        <v>141</v>
      </c>
      <c r="AY144" s="14" t="s">
        <v>134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141</v>
      </c>
      <c r="BK144" s="161">
        <f t="shared" si="19"/>
        <v>0</v>
      </c>
      <c r="BL144" s="14" t="s">
        <v>176</v>
      </c>
      <c r="BM144" s="159" t="s">
        <v>315</v>
      </c>
    </row>
    <row r="145" spans="1:65" s="2" customFormat="1" ht="24.15" customHeight="1">
      <c r="A145" s="29"/>
      <c r="B145" s="147"/>
      <c r="C145" s="148" t="s">
        <v>206</v>
      </c>
      <c r="D145" s="148" t="s">
        <v>136</v>
      </c>
      <c r="E145" s="149" t="s">
        <v>316</v>
      </c>
      <c r="F145" s="150" t="s">
        <v>317</v>
      </c>
      <c r="G145" s="151" t="s">
        <v>318</v>
      </c>
      <c r="H145" s="152">
        <v>2</v>
      </c>
      <c r="I145" s="153"/>
      <c r="J145" s="152">
        <f t="shared" si="10"/>
        <v>0</v>
      </c>
      <c r="K145" s="154"/>
      <c r="L145" s="30"/>
      <c r="M145" s="155" t="s">
        <v>1</v>
      </c>
      <c r="N145" s="156" t="s">
        <v>39</v>
      </c>
      <c r="O145" s="58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176</v>
      </c>
      <c r="AT145" s="159" t="s">
        <v>136</v>
      </c>
      <c r="AU145" s="159" t="s">
        <v>141</v>
      </c>
      <c r="AY145" s="14" t="s">
        <v>134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141</v>
      </c>
      <c r="BK145" s="161">
        <f t="shared" si="19"/>
        <v>0</v>
      </c>
      <c r="BL145" s="14" t="s">
        <v>176</v>
      </c>
      <c r="BM145" s="159" t="s">
        <v>319</v>
      </c>
    </row>
    <row r="146" spans="1:65" s="2" customFormat="1" ht="21.75" customHeight="1">
      <c r="A146" s="29"/>
      <c r="B146" s="147"/>
      <c r="C146" s="162" t="s">
        <v>210</v>
      </c>
      <c r="D146" s="162" t="s">
        <v>265</v>
      </c>
      <c r="E146" s="163" t="s">
        <v>320</v>
      </c>
      <c r="F146" s="164" t="s">
        <v>321</v>
      </c>
      <c r="G146" s="165" t="s">
        <v>318</v>
      </c>
      <c r="H146" s="166">
        <v>2</v>
      </c>
      <c r="I146" s="167"/>
      <c r="J146" s="166">
        <f t="shared" si="10"/>
        <v>0</v>
      </c>
      <c r="K146" s="168"/>
      <c r="L146" s="169"/>
      <c r="M146" s="170" t="s">
        <v>1</v>
      </c>
      <c r="N146" s="171" t="s">
        <v>39</v>
      </c>
      <c r="O146" s="58"/>
      <c r="P146" s="157">
        <f t="shared" si="11"/>
        <v>0</v>
      </c>
      <c r="Q146" s="157">
        <v>2.5000000000000001E-2</v>
      </c>
      <c r="R146" s="157">
        <f t="shared" si="12"/>
        <v>0.05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269</v>
      </c>
      <c r="AT146" s="159" t="s">
        <v>265</v>
      </c>
      <c r="AU146" s="159" t="s">
        <v>141</v>
      </c>
      <c r="AY146" s="14" t="s">
        <v>134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141</v>
      </c>
      <c r="BK146" s="161">
        <f t="shared" si="19"/>
        <v>0</v>
      </c>
      <c r="BL146" s="14" t="s">
        <v>176</v>
      </c>
      <c r="BM146" s="159" t="s">
        <v>322</v>
      </c>
    </row>
    <row r="147" spans="1:65" s="2" customFormat="1" ht="16.5" customHeight="1">
      <c r="A147" s="29"/>
      <c r="B147" s="147"/>
      <c r="C147" s="162" t="s">
        <v>214</v>
      </c>
      <c r="D147" s="162" t="s">
        <v>265</v>
      </c>
      <c r="E147" s="163" t="s">
        <v>323</v>
      </c>
      <c r="F147" s="164" t="s">
        <v>324</v>
      </c>
      <c r="G147" s="165" t="s">
        <v>325</v>
      </c>
      <c r="H147" s="166">
        <v>188</v>
      </c>
      <c r="I147" s="167"/>
      <c r="J147" s="166">
        <f t="shared" si="10"/>
        <v>0</v>
      </c>
      <c r="K147" s="168"/>
      <c r="L147" s="169"/>
      <c r="M147" s="170" t="s">
        <v>1</v>
      </c>
      <c r="N147" s="171" t="s">
        <v>39</v>
      </c>
      <c r="O147" s="58"/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269</v>
      </c>
      <c r="AT147" s="159" t="s">
        <v>265</v>
      </c>
      <c r="AU147" s="159" t="s">
        <v>141</v>
      </c>
      <c r="AY147" s="14" t="s">
        <v>134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141</v>
      </c>
      <c r="BK147" s="161">
        <f t="shared" si="19"/>
        <v>0</v>
      </c>
      <c r="BL147" s="14" t="s">
        <v>176</v>
      </c>
      <c r="BM147" s="159" t="s">
        <v>326</v>
      </c>
    </row>
    <row r="148" spans="1:65" s="2" customFormat="1" ht="16.5" customHeight="1">
      <c r="A148" s="29"/>
      <c r="B148" s="147"/>
      <c r="C148" s="148" t="s">
        <v>7</v>
      </c>
      <c r="D148" s="148" t="s">
        <v>136</v>
      </c>
      <c r="E148" s="149" t="s">
        <v>327</v>
      </c>
      <c r="F148" s="150" t="s">
        <v>328</v>
      </c>
      <c r="G148" s="151" t="s">
        <v>318</v>
      </c>
      <c r="H148" s="152">
        <v>7</v>
      </c>
      <c r="I148" s="153"/>
      <c r="J148" s="152">
        <f t="shared" si="10"/>
        <v>0</v>
      </c>
      <c r="K148" s="154"/>
      <c r="L148" s="30"/>
      <c r="M148" s="155" t="s">
        <v>1</v>
      </c>
      <c r="N148" s="156" t="s">
        <v>39</v>
      </c>
      <c r="O148" s="58"/>
      <c r="P148" s="157">
        <f t="shared" si="11"/>
        <v>0</v>
      </c>
      <c r="Q148" s="157">
        <v>1.1999999999999999E-3</v>
      </c>
      <c r="R148" s="157">
        <f t="shared" si="12"/>
        <v>8.3999999999999995E-3</v>
      </c>
      <c r="S148" s="157">
        <v>0</v>
      </c>
      <c r="T148" s="158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176</v>
      </c>
      <c r="AT148" s="159" t="s">
        <v>136</v>
      </c>
      <c r="AU148" s="159" t="s">
        <v>141</v>
      </c>
      <c r="AY148" s="14" t="s">
        <v>134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141</v>
      </c>
      <c r="BK148" s="161">
        <f t="shared" si="19"/>
        <v>0</v>
      </c>
      <c r="BL148" s="14" t="s">
        <v>176</v>
      </c>
      <c r="BM148" s="159" t="s">
        <v>329</v>
      </c>
    </row>
    <row r="149" spans="1:65" s="2" customFormat="1" ht="16.5" customHeight="1">
      <c r="A149" s="29"/>
      <c r="B149" s="147"/>
      <c r="C149" s="162" t="s">
        <v>221</v>
      </c>
      <c r="D149" s="162" t="s">
        <v>265</v>
      </c>
      <c r="E149" s="163" t="s">
        <v>330</v>
      </c>
      <c r="F149" s="164" t="s">
        <v>331</v>
      </c>
      <c r="G149" s="165" t="s">
        <v>318</v>
      </c>
      <c r="H149" s="166">
        <v>1</v>
      </c>
      <c r="I149" s="167"/>
      <c r="J149" s="166">
        <f t="shared" si="10"/>
        <v>0</v>
      </c>
      <c r="K149" s="168"/>
      <c r="L149" s="169"/>
      <c r="M149" s="170" t="s">
        <v>1</v>
      </c>
      <c r="N149" s="171" t="s">
        <v>39</v>
      </c>
      <c r="O149" s="58"/>
      <c r="P149" s="157">
        <f t="shared" si="11"/>
        <v>0</v>
      </c>
      <c r="Q149" s="157">
        <v>3.7999999999999999E-2</v>
      </c>
      <c r="R149" s="157">
        <f t="shared" si="12"/>
        <v>3.7999999999999999E-2</v>
      </c>
      <c r="S149" s="157">
        <v>0</v>
      </c>
      <c r="T149" s="15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269</v>
      </c>
      <c r="AT149" s="159" t="s">
        <v>265</v>
      </c>
      <c r="AU149" s="159" t="s">
        <v>141</v>
      </c>
      <c r="AY149" s="14" t="s">
        <v>134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141</v>
      </c>
      <c r="BK149" s="161">
        <f t="shared" si="19"/>
        <v>0</v>
      </c>
      <c r="BL149" s="14" t="s">
        <v>176</v>
      </c>
      <c r="BM149" s="159" t="s">
        <v>332</v>
      </c>
    </row>
    <row r="150" spans="1:65" s="2" customFormat="1" ht="16.5" customHeight="1">
      <c r="A150" s="29"/>
      <c r="B150" s="147"/>
      <c r="C150" s="162" t="s">
        <v>225</v>
      </c>
      <c r="D150" s="162" t="s">
        <v>265</v>
      </c>
      <c r="E150" s="163" t="s">
        <v>333</v>
      </c>
      <c r="F150" s="164" t="s">
        <v>334</v>
      </c>
      <c r="G150" s="165" t="s">
        <v>318</v>
      </c>
      <c r="H150" s="166">
        <v>3</v>
      </c>
      <c r="I150" s="167"/>
      <c r="J150" s="166">
        <f t="shared" si="10"/>
        <v>0</v>
      </c>
      <c r="K150" s="168"/>
      <c r="L150" s="169"/>
      <c r="M150" s="170" t="s">
        <v>1</v>
      </c>
      <c r="N150" s="171" t="s">
        <v>39</v>
      </c>
      <c r="O150" s="58"/>
      <c r="P150" s="157">
        <f t="shared" si="11"/>
        <v>0</v>
      </c>
      <c r="Q150" s="157">
        <v>0.03</v>
      </c>
      <c r="R150" s="157">
        <f t="shared" si="12"/>
        <v>0.09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269</v>
      </c>
      <c r="AT150" s="159" t="s">
        <v>265</v>
      </c>
      <c r="AU150" s="159" t="s">
        <v>141</v>
      </c>
      <c r="AY150" s="14" t="s">
        <v>134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141</v>
      </c>
      <c r="BK150" s="161">
        <f t="shared" si="19"/>
        <v>0</v>
      </c>
      <c r="BL150" s="14" t="s">
        <v>176</v>
      </c>
      <c r="BM150" s="159" t="s">
        <v>335</v>
      </c>
    </row>
    <row r="151" spans="1:65" s="2" customFormat="1" ht="16.5" customHeight="1">
      <c r="A151" s="29"/>
      <c r="B151" s="147"/>
      <c r="C151" s="162" t="s">
        <v>230</v>
      </c>
      <c r="D151" s="162" t="s">
        <v>265</v>
      </c>
      <c r="E151" s="163" t="s">
        <v>336</v>
      </c>
      <c r="F151" s="164" t="s">
        <v>337</v>
      </c>
      <c r="G151" s="165" t="s">
        <v>318</v>
      </c>
      <c r="H151" s="166">
        <v>1</v>
      </c>
      <c r="I151" s="167"/>
      <c r="J151" s="166">
        <f t="shared" si="10"/>
        <v>0</v>
      </c>
      <c r="K151" s="168"/>
      <c r="L151" s="169"/>
      <c r="M151" s="170" t="s">
        <v>1</v>
      </c>
      <c r="N151" s="171" t="s">
        <v>39</v>
      </c>
      <c r="O151" s="58"/>
      <c r="P151" s="157">
        <f t="shared" si="11"/>
        <v>0</v>
      </c>
      <c r="Q151" s="157">
        <v>0.03</v>
      </c>
      <c r="R151" s="157">
        <f t="shared" si="12"/>
        <v>0.03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269</v>
      </c>
      <c r="AT151" s="159" t="s">
        <v>265</v>
      </c>
      <c r="AU151" s="159" t="s">
        <v>141</v>
      </c>
      <c r="AY151" s="14" t="s">
        <v>134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141</v>
      </c>
      <c r="BK151" s="161">
        <f t="shared" si="19"/>
        <v>0</v>
      </c>
      <c r="BL151" s="14" t="s">
        <v>176</v>
      </c>
      <c r="BM151" s="159" t="s">
        <v>338</v>
      </c>
    </row>
    <row r="152" spans="1:65" s="2" customFormat="1" ht="16.5" customHeight="1">
      <c r="A152" s="29"/>
      <c r="B152" s="147"/>
      <c r="C152" s="162" t="s">
        <v>234</v>
      </c>
      <c r="D152" s="162" t="s">
        <v>265</v>
      </c>
      <c r="E152" s="163" t="s">
        <v>339</v>
      </c>
      <c r="F152" s="164" t="s">
        <v>340</v>
      </c>
      <c r="G152" s="165" t="s">
        <v>318</v>
      </c>
      <c r="H152" s="166">
        <v>1</v>
      </c>
      <c r="I152" s="167"/>
      <c r="J152" s="166">
        <f t="shared" si="10"/>
        <v>0</v>
      </c>
      <c r="K152" s="168"/>
      <c r="L152" s="169"/>
      <c r="M152" s="170" t="s">
        <v>1</v>
      </c>
      <c r="N152" s="171" t="s">
        <v>39</v>
      </c>
      <c r="O152" s="58"/>
      <c r="P152" s="157">
        <f t="shared" si="11"/>
        <v>0</v>
      </c>
      <c r="Q152" s="157">
        <v>0.03</v>
      </c>
      <c r="R152" s="157">
        <f t="shared" si="12"/>
        <v>0.03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269</v>
      </c>
      <c r="AT152" s="159" t="s">
        <v>265</v>
      </c>
      <c r="AU152" s="159" t="s">
        <v>141</v>
      </c>
      <c r="AY152" s="14" t="s">
        <v>134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141</v>
      </c>
      <c r="BK152" s="161">
        <f t="shared" si="19"/>
        <v>0</v>
      </c>
      <c r="BL152" s="14" t="s">
        <v>176</v>
      </c>
      <c r="BM152" s="159" t="s">
        <v>341</v>
      </c>
    </row>
    <row r="153" spans="1:65" s="2" customFormat="1" ht="16.5" customHeight="1">
      <c r="A153" s="29"/>
      <c r="B153" s="147"/>
      <c r="C153" s="162" t="s">
        <v>238</v>
      </c>
      <c r="D153" s="162" t="s">
        <v>265</v>
      </c>
      <c r="E153" s="163" t="s">
        <v>342</v>
      </c>
      <c r="F153" s="164" t="s">
        <v>343</v>
      </c>
      <c r="G153" s="165" t="s">
        <v>318</v>
      </c>
      <c r="H153" s="166">
        <v>1</v>
      </c>
      <c r="I153" s="167"/>
      <c r="J153" s="166">
        <f t="shared" si="10"/>
        <v>0</v>
      </c>
      <c r="K153" s="168"/>
      <c r="L153" s="169"/>
      <c r="M153" s="170" t="s">
        <v>1</v>
      </c>
      <c r="N153" s="171" t="s">
        <v>39</v>
      </c>
      <c r="O153" s="58"/>
      <c r="P153" s="157">
        <f t="shared" si="11"/>
        <v>0</v>
      </c>
      <c r="Q153" s="157">
        <v>0.03</v>
      </c>
      <c r="R153" s="157">
        <f t="shared" si="12"/>
        <v>0.03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269</v>
      </c>
      <c r="AT153" s="159" t="s">
        <v>265</v>
      </c>
      <c r="AU153" s="159" t="s">
        <v>141</v>
      </c>
      <c r="AY153" s="14" t="s">
        <v>134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141</v>
      </c>
      <c r="BK153" s="161">
        <f t="shared" si="19"/>
        <v>0</v>
      </c>
      <c r="BL153" s="14" t="s">
        <v>176</v>
      </c>
      <c r="BM153" s="159" t="s">
        <v>344</v>
      </c>
    </row>
    <row r="154" spans="1:65" s="2" customFormat="1" ht="24.15" customHeight="1">
      <c r="A154" s="29"/>
      <c r="B154" s="147"/>
      <c r="C154" s="148" t="s">
        <v>242</v>
      </c>
      <c r="D154" s="148" t="s">
        <v>136</v>
      </c>
      <c r="E154" s="149" t="s">
        <v>345</v>
      </c>
      <c r="F154" s="150" t="s">
        <v>346</v>
      </c>
      <c r="G154" s="151" t="s">
        <v>228</v>
      </c>
      <c r="H154" s="152">
        <v>2.097</v>
      </c>
      <c r="I154" s="153"/>
      <c r="J154" s="152">
        <f t="shared" si="10"/>
        <v>0</v>
      </c>
      <c r="K154" s="154"/>
      <c r="L154" s="30"/>
      <c r="M154" s="172" t="s">
        <v>1</v>
      </c>
      <c r="N154" s="173" t="s">
        <v>39</v>
      </c>
      <c r="O154" s="174"/>
      <c r="P154" s="175">
        <f t="shared" si="11"/>
        <v>0</v>
      </c>
      <c r="Q154" s="175">
        <v>0</v>
      </c>
      <c r="R154" s="175">
        <f t="shared" si="12"/>
        <v>0</v>
      </c>
      <c r="S154" s="175">
        <v>0</v>
      </c>
      <c r="T154" s="176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176</v>
      </c>
      <c r="AT154" s="159" t="s">
        <v>136</v>
      </c>
      <c r="AU154" s="159" t="s">
        <v>141</v>
      </c>
      <c r="AY154" s="14" t="s">
        <v>134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141</v>
      </c>
      <c r="BK154" s="161">
        <f t="shared" si="19"/>
        <v>0</v>
      </c>
      <c r="BL154" s="14" t="s">
        <v>176</v>
      </c>
      <c r="BM154" s="159" t="s">
        <v>347</v>
      </c>
    </row>
    <row r="155" spans="1:65" s="2" customFormat="1" ht="6.9" customHeight="1">
      <c r="A155" s="29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30"/>
      <c r="M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</sheetData>
  <autoFilter ref="C121:K15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>
      <selection activeCell="J12" sqref="J1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5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88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6" t="str">
        <f>'Rekapitulácia stavby'!K6</f>
        <v>Obnova kultúrneho domu Borša</v>
      </c>
      <c r="F7" s="227"/>
      <c r="G7" s="227"/>
      <c r="H7" s="227"/>
      <c r="L7" s="17"/>
    </row>
    <row r="8" spans="1:46" s="2" customFormat="1" ht="12" customHeight="1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4" t="s">
        <v>348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6"/>
      <c r="G18" s="206"/>
      <c r="H18" s="206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1" t="s">
        <v>1</v>
      </c>
      <c r="F27" s="211"/>
      <c r="G27" s="211"/>
      <c r="H27" s="21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ROUND(J124,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ROUND((SUM(BE124:BE155)),  2)</f>
        <v>0</v>
      </c>
      <c r="G33" s="100"/>
      <c r="H33" s="100"/>
      <c r="I33" s="101">
        <v>0.2</v>
      </c>
      <c r="J33" s="99">
        <f>ROUND(((SUM(BE124:BE155))*I33),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ROUND((SUM(BF124:BF155)),  2)</f>
        <v>0</v>
      </c>
      <c r="G34" s="100"/>
      <c r="H34" s="100"/>
      <c r="I34" s="101">
        <v>0.2</v>
      </c>
      <c r="J34" s="99">
        <f>ROUND(((SUM(BF124:BF155))*I34),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ROUND((SUM(BG124:BG155)),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ROUND((SUM(BH124:BH155)),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ROUND((SUM(BI124:BI155)),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Obnova kultúrneho domu Borša</v>
      </c>
      <c r="F85" s="227"/>
      <c r="G85" s="227"/>
      <c r="H85" s="227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4" t="str">
        <f>E9</f>
        <v>01c - Zateplenie strešnej konštrukcie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J124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J125</f>
        <v>0</v>
      </c>
      <c r="L97" s="115"/>
    </row>
    <row r="98" spans="1:31" s="10" customFormat="1" ht="19.95" customHeight="1">
      <c r="B98" s="119"/>
      <c r="D98" s="120" t="s">
        <v>116</v>
      </c>
      <c r="E98" s="121"/>
      <c r="F98" s="121"/>
      <c r="G98" s="121"/>
      <c r="H98" s="121"/>
      <c r="I98" s="121"/>
      <c r="J98" s="122">
        <f>J126</f>
        <v>0</v>
      </c>
      <c r="L98" s="119"/>
    </row>
    <row r="99" spans="1:31" s="9" customFormat="1" ht="24.9" customHeight="1">
      <c r="B99" s="115"/>
      <c r="D99" s="116" t="s">
        <v>118</v>
      </c>
      <c r="E99" s="117"/>
      <c r="F99" s="117"/>
      <c r="G99" s="117"/>
      <c r="H99" s="117"/>
      <c r="I99" s="117"/>
      <c r="J99" s="118">
        <f>J127</f>
        <v>0</v>
      </c>
      <c r="L99" s="115"/>
    </row>
    <row r="100" spans="1:31" s="10" customFormat="1" ht="19.95" customHeight="1">
      <c r="B100" s="119"/>
      <c r="D100" s="120" t="s">
        <v>349</v>
      </c>
      <c r="E100" s="121"/>
      <c r="F100" s="121"/>
      <c r="G100" s="121"/>
      <c r="H100" s="121"/>
      <c r="I100" s="121"/>
      <c r="J100" s="122">
        <f>J128</f>
        <v>0</v>
      </c>
      <c r="L100" s="119"/>
    </row>
    <row r="101" spans="1:31" s="10" customFormat="1" ht="19.95" customHeight="1">
      <c r="B101" s="119"/>
      <c r="D101" s="120" t="s">
        <v>350</v>
      </c>
      <c r="E101" s="121"/>
      <c r="F101" s="121"/>
      <c r="G101" s="121"/>
      <c r="H101" s="121"/>
      <c r="I101" s="121"/>
      <c r="J101" s="122">
        <f>J137</f>
        <v>0</v>
      </c>
      <c r="L101" s="119"/>
    </row>
    <row r="102" spans="1:31" s="10" customFormat="1" ht="19.95" customHeight="1">
      <c r="B102" s="119"/>
      <c r="D102" s="120" t="s">
        <v>280</v>
      </c>
      <c r="E102" s="121"/>
      <c r="F102" s="121"/>
      <c r="G102" s="121"/>
      <c r="H102" s="121"/>
      <c r="I102" s="121"/>
      <c r="J102" s="122">
        <f>J141</f>
        <v>0</v>
      </c>
      <c r="L102" s="119"/>
    </row>
    <row r="103" spans="1:31" s="9" customFormat="1" ht="24.9" customHeight="1">
      <c r="B103" s="115"/>
      <c r="D103" s="116" t="s">
        <v>351</v>
      </c>
      <c r="E103" s="117"/>
      <c r="F103" s="117"/>
      <c r="G103" s="117"/>
      <c r="H103" s="117"/>
      <c r="I103" s="117"/>
      <c r="J103" s="118">
        <f>J153</f>
        <v>0</v>
      </c>
      <c r="L103" s="115"/>
    </row>
    <row r="104" spans="1:31" s="10" customFormat="1" ht="19.95" customHeight="1">
      <c r="B104" s="119"/>
      <c r="D104" s="120" t="s">
        <v>352</v>
      </c>
      <c r="E104" s="121"/>
      <c r="F104" s="121"/>
      <c r="G104" s="121"/>
      <c r="H104" s="121"/>
      <c r="I104" s="121"/>
      <c r="J104" s="122">
        <f>J154</f>
        <v>0</v>
      </c>
      <c r="L104" s="119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30"/>
      <c r="C111" s="18" t="s">
        <v>120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6.5" customHeight="1">
      <c r="A114" s="29"/>
      <c r="B114" s="30"/>
      <c r="C114" s="29"/>
      <c r="D114" s="29"/>
      <c r="E114" s="226" t="str">
        <f>E7</f>
        <v>Obnova kultúrneho domu Borša</v>
      </c>
      <c r="F114" s="227"/>
      <c r="G114" s="227"/>
      <c r="H114" s="227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105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184" t="str">
        <f>E9</f>
        <v>01c - Zateplenie strešnej konštrukcie</v>
      </c>
      <c r="F116" s="228"/>
      <c r="G116" s="228"/>
      <c r="H116" s="228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18</v>
      </c>
      <c r="D118" s="29"/>
      <c r="E118" s="29"/>
      <c r="F118" s="22" t="str">
        <f>F12</f>
        <v>Borša</v>
      </c>
      <c r="G118" s="29"/>
      <c r="H118" s="29"/>
      <c r="I118" s="24" t="s">
        <v>20</v>
      </c>
      <c r="J118" s="55" t="str">
        <f>IF(J12="","",J12)</f>
        <v/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5.15" customHeight="1">
      <c r="A120" s="29"/>
      <c r="B120" s="30"/>
      <c r="C120" s="24" t="s">
        <v>21</v>
      </c>
      <c r="D120" s="29"/>
      <c r="E120" s="29"/>
      <c r="F120" s="22" t="str">
        <f>E15</f>
        <v>obec Borša</v>
      </c>
      <c r="G120" s="29"/>
      <c r="H120" s="29"/>
      <c r="I120" s="24" t="s">
        <v>27</v>
      </c>
      <c r="J120" s="27" t="str">
        <f>E21</f>
        <v>OON Design s.r.o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5.15" customHeight="1">
      <c r="A121" s="29"/>
      <c r="B121" s="30"/>
      <c r="C121" s="24" t="s">
        <v>25</v>
      </c>
      <c r="D121" s="29"/>
      <c r="E121" s="29"/>
      <c r="F121" s="22" t="str">
        <f>IF(E18="","",E18)</f>
        <v>Vyplň údaj</v>
      </c>
      <c r="G121" s="29"/>
      <c r="H121" s="29"/>
      <c r="I121" s="24" t="s">
        <v>31</v>
      </c>
      <c r="J121" s="27" t="str">
        <f>E24</f>
        <v>OON Design s.r.o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11" customFormat="1" ht="29.25" customHeight="1">
      <c r="A123" s="123"/>
      <c r="B123" s="124"/>
      <c r="C123" s="125" t="s">
        <v>121</v>
      </c>
      <c r="D123" s="126" t="s">
        <v>58</v>
      </c>
      <c r="E123" s="126" t="s">
        <v>54</v>
      </c>
      <c r="F123" s="126" t="s">
        <v>55</v>
      </c>
      <c r="G123" s="126" t="s">
        <v>122</v>
      </c>
      <c r="H123" s="126" t="s">
        <v>123</v>
      </c>
      <c r="I123" s="126" t="s">
        <v>124</v>
      </c>
      <c r="J123" s="127" t="s">
        <v>109</v>
      </c>
      <c r="K123" s="128" t="s">
        <v>125</v>
      </c>
      <c r="L123" s="129"/>
      <c r="M123" s="62" t="s">
        <v>1</v>
      </c>
      <c r="N123" s="63" t="s">
        <v>37</v>
      </c>
      <c r="O123" s="63" t="s">
        <v>126</v>
      </c>
      <c r="P123" s="63" t="s">
        <v>127</v>
      </c>
      <c r="Q123" s="63" t="s">
        <v>128</v>
      </c>
      <c r="R123" s="63" t="s">
        <v>129</v>
      </c>
      <c r="S123" s="63" t="s">
        <v>130</v>
      </c>
      <c r="T123" s="64" t="s">
        <v>131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3" s="2" customFormat="1" ht="22.8" customHeight="1">
      <c r="A124" s="29"/>
      <c r="B124" s="30"/>
      <c r="C124" s="69" t="s">
        <v>110</v>
      </c>
      <c r="D124" s="29"/>
      <c r="E124" s="29"/>
      <c r="F124" s="29"/>
      <c r="G124" s="29"/>
      <c r="H124" s="29"/>
      <c r="I124" s="29"/>
      <c r="J124" s="130">
        <f>BK124</f>
        <v>0</v>
      </c>
      <c r="K124" s="29"/>
      <c r="L124" s="30"/>
      <c r="M124" s="65"/>
      <c r="N124" s="56"/>
      <c r="O124" s="66"/>
      <c r="P124" s="131">
        <f>P125+P127+P153</f>
        <v>0</v>
      </c>
      <c r="Q124" s="66"/>
      <c r="R124" s="131">
        <f>R125+R127+R153</f>
        <v>8.6799625599999999</v>
      </c>
      <c r="S124" s="66"/>
      <c r="T124" s="132">
        <f>T125+T127+T153</f>
        <v>5.2206230799999993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72</v>
      </c>
      <c r="AU124" s="14" t="s">
        <v>111</v>
      </c>
      <c r="BK124" s="133">
        <f>BK125+BK127+BK153</f>
        <v>0</v>
      </c>
    </row>
    <row r="125" spans="1:63" s="12" customFormat="1" ht="25.95" customHeight="1">
      <c r="B125" s="134"/>
      <c r="D125" s="135" t="s">
        <v>72</v>
      </c>
      <c r="E125" s="136" t="s">
        <v>132</v>
      </c>
      <c r="F125" s="136" t="s">
        <v>133</v>
      </c>
      <c r="I125" s="137"/>
      <c r="J125" s="138">
        <f>BK125</f>
        <v>0</v>
      </c>
      <c r="L125" s="134"/>
      <c r="M125" s="139"/>
      <c r="N125" s="140"/>
      <c r="O125" s="140"/>
      <c r="P125" s="141">
        <f>P126</f>
        <v>0</v>
      </c>
      <c r="Q125" s="140"/>
      <c r="R125" s="141">
        <f>R126</f>
        <v>0</v>
      </c>
      <c r="S125" s="140"/>
      <c r="T125" s="142">
        <f>T126</f>
        <v>0</v>
      </c>
      <c r="AR125" s="135" t="s">
        <v>81</v>
      </c>
      <c r="AT125" s="143" t="s">
        <v>72</v>
      </c>
      <c r="AU125" s="143" t="s">
        <v>73</v>
      </c>
      <c r="AY125" s="135" t="s">
        <v>134</v>
      </c>
      <c r="BK125" s="144">
        <f>BK126</f>
        <v>0</v>
      </c>
    </row>
    <row r="126" spans="1:63" s="12" customFormat="1" ht="22.8" customHeight="1">
      <c r="B126" s="134"/>
      <c r="D126" s="135" t="s">
        <v>72</v>
      </c>
      <c r="E126" s="145" t="s">
        <v>172</v>
      </c>
      <c r="F126" s="145" t="s">
        <v>202</v>
      </c>
      <c r="I126" s="137"/>
      <c r="J126" s="146">
        <f>BK126</f>
        <v>0</v>
      </c>
      <c r="L126" s="134"/>
      <c r="M126" s="139"/>
      <c r="N126" s="140"/>
      <c r="O126" s="140"/>
      <c r="P126" s="141">
        <v>0</v>
      </c>
      <c r="Q126" s="140"/>
      <c r="R126" s="141">
        <v>0</v>
      </c>
      <c r="S126" s="140"/>
      <c r="T126" s="142">
        <v>0</v>
      </c>
      <c r="AR126" s="135" t="s">
        <v>81</v>
      </c>
      <c r="AT126" s="143" t="s">
        <v>72</v>
      </c>
      <c r="AU126" s="143" t="s">
        <v>81</v>
      </c>
      <c r="AY126" s="135" t="s">
        <v>134</v>
      </c>
      <c r="BK126" s="144">
        <v>0</v>
      </c>
    </row>
    <row r="127" spans="1:63" s="12" customFormat="1" ht="25.95" customHeight="1">
      <c r="B127" s="134"/>
      <c r="D127" s="135" t="s">
        <v>72</v>
      </c>
      <c r="E127" s="136" t="s">
        <v>252</v>
      </c>
      <c r="F127" s="136" t="s">
        <v>253</v>
      </c>
      <c r="I127" s="137"/>
      <c r="J127" s="138">
        <f>BK127</f>
        <v>0</v>
      </c>
      <c r="L127" s="134"/>
      <c r="M127" s="139"/>
      <c r="N127" s="140"/>
      <c r="O127" s="140"/>
      <c r="P127" s="141">
        <f>P128+P137+P141</f>
        <v>0</v>
      </c>
      <c r="Q127" s="140"/>
      <c r="R127" s="141">
        <f>R128+R137+R141</f>
        <v>8.6799625599999999</v>
      </c>
      <c r="S127" s="140"/>
      <c r="T127" s="142">
        <f>T128+T137+T141</f>
        <v>5.2206230799999993</v>
      </c>
      <c r="AR127" s="135" t="s">
        <v>141</v>
      </c>
      <c r="AT127" s="143" t="s">
        <v>72</v>
      </c>
      <c r="AU127" s="143" t="s">
        <v>73</v>
      </c>
      <c r="AY127" s="135" t="s">
        <v>134</v>
      </c>
      <c r="BK127" s="144">
        <f>BK128+BK137+BK141</f>
        <v>0</v>
      </c>
    </row>
    <row r="128" spans="1:63" s="12" customFormat="1" ht="22.8" customHeight="1">
      <c r="B128" s="134"/>
      <c r="D128" s="135" t="s">
        <v>72</v>
      </c>
      <c r="E128" s="145" t="s">
        <v>353</v>
      </c>
      <c r="F128" s="145" t="s">
        <v>354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SUM(P129:P136)</f>
        <v>0</v>
      </c>
      <c r="Q128" s="140"/>
      <c r="R128" s="141">
        <f>SUM(R129:R136)</f>
        <v>0.79336048999999997</v>
      </c>
      <c r="S128" s="140"/>
      <c r="T128" s="142">
        <f>SUM(T129:T136)</f>
        <v>0</v>
      </c>
      <c r="AR128" s="135" t="s">
        <v>141</v>
      </c>
      <c r="AT128" s="143" t="s">
        <v>72</v>
      </c>
      <c r="AU128" s="143" t="s">
        <v>81</v>
      </c>
      <c r="AY128" s="135" t="s">
        <v>134</v>
      </c>
      <c r="BK128" s="144">
        <f>SUM(BK129:BK136)</f>
        <v>0</v>
      </c>
    </row>
    <row r="129" spans="1:65" s="2" customFormat="1" ht="16.5" customHeight="1">
      <c r="A129" s="29"/>
      <c r="B129" s="147"/>
      <c r="C129" s="148" t="s">
        <v>81</v>
      </c>
      <c r="D129" s="148" t="s">
        <v>136</v>
      </c>
      <c r="E129" s="149" t="s">
        <v>355</v>
      </c>
      <c r="F129" s="150" t="s">
        <v>356</v>
      </c>
      <c r="G129" s="151" t="s">
        <v>175</v>
      </c>
      <c r="H129" s="152">
        <v>664.18399999999997</v>
      </c>
      <c r="I129" s="153"/>
      <c r="J129" s="152">
        <f t="shared" ref="J129:J136" si="0">ROUND(I129*H129,3)</f>
        <v>0</v>
      </c>
      <c r="K129" s="154"/>
      <c r="L129" s="30"/>
      <c r="M129" s="155" t="s">
        <v>1</v>
      </c>
      <c r="N129" s="156" t="s">
        <v>39</v>
      </c>
      <c r="O129" s="58"/>
      <c r="P129" s="157">
        <f t="shared" ref="P129:P136" si="1">O129*H129</f>
        <v>0</v>
      </c>
      <c r="Q129" s="157">
        <v>0</v>
      </c>
      <c r="R129" s="157">
        <f t="shared" ref="R129:R136" si="2">Q129*H129</f>
        <v>0</v>
      </c>
      <c r="S129" s="157">
        <v>0</v>
      </c>
      <c r="T129" s="158">
        <f t="shared" ref="T129:T136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176</v>
      </c>
      <c r="AT129" s="159" t="s">
        <v>136</v>
      </c>
      <c r="AU129" s="159" t="s">
        <v>141</v>
      </c>
      <c r="AY129" s="14" t="s">
        <v>134</v>
      </c>
      <c r="BE129" s="160">
        <f t="shared" ref="BE129:BE136" si="4">IF(N129="základná",J129,0)</f>
        <v>0</v>
      </c>
      <c r="BF129" s="160">
        <f t="shared" ref="BF129:BF136" si="5">IF(N129="znížená",J129,0)</f>
        <v>0</v>
      </c>
      <c r="BG129" s="160">
        <f t="shared" ref="BG129:BG136" si="6">IF(N129="zákl. prenesená",J129,0)</f>
        <v>0</v>
      </c>
      <c r="BH129" s="160">
        <f t="shared" ref="BH129:BH136" si="7">IF(N129="zníž. prenesená",J129,0)</f>
        <v>0</v>
      </c>
      <c r="BI129" s="160">
        <f t="shared" ref="BI129:BI136" si="8">IF(N129="nulová",J129,0)</f>
        <v>0</v>
      </c>
      <c r="BJ129" s="14" t="s">
        <v>141</v>
      </c>
      <c r="BK129" s="161">
        <f t="shared" ref="BK129:BK136" si="9">ROUND(I129*H129,3)</f>
        <v>0</v>
      </c>
      <c r="BL129" s="14" t="s">
        <v>176</v>
      </c>
      <c r="BM129" s="159" t="s">
        <v>357</v>
      </c>
    </row>
    <row r="130" spans="1:65" s="2" customFormat="1" ht="24.15" customHeight="1">
      <c r="A130" s="29"/>
      <c r="B130" s="147"/>
      <c r="C130" s="162" t="s">
        <v>141</v>
      </c>
      <c r="D130" s="162" t="s">
        <v>265</v>
      </c>
      <c r="E130" s="163" t="s">
        <v>358</v>
      </c>
      <c r="F130" s="164" t="s">
        <v>359</v>
      </c>
      <c r="G130" s="165" t="s">
        <v>175</v>
      </c>
      <c r="H130" s="166">
        <v>763.81200000000001</v>
      </c>
      <c r="I130" s="167"/>
      <c r="J130" s="166">
        <f t="shared" si="0"/>
        <v>0</v>
      </c>
      <c r="K130" s="168"/>
      <c r="L130" s="169"/>
      <c r="M130" s="170" t="s">
        <v>1</v>
      </c>
      <c r="N130" s="171" t="s">
        <v>39</v>
      </c>
      <c r="O130" s="58"/>
      <c r="P130" s="157">
        <f t="shared" si="1"/>
        <v>0</v>
      </c>
      <c r="Q130" s="157">
        <v>1.9000000000000001E-4</v>
      </c>
      <c r="R130" s="157">
        <f t="shared" si="2"/>
        <v>0.14512428000000002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269</v>
      </c>
      <c r="AT130" s="159" t="s">
        <v>265</v>
      </c>
      <c r="AU130" s="159" t="s">
        <v>141</v>
      </c>
      <c r="AY130" s="14" t="s">
        <v>134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141</v>
      </c>
      <c r="BK130" s="161">
        <f t="shared" si="9"/>
        <v>0</v>
      </c>
      <c r="BL130" s="14" t="s">
        <v>176</v>
      </c>
      <c r="BM130" s="159" t="s">
        <v>360</v>
      </c>
    </row>
    <row r="131" spans="1:65" s="2" customFormat="1" ht="24.15" customHeight="1">
      <c r="A131" s="29"/>
      <c r="B131" s="147"/>
      <c r="C131" s="148" t="s">
        <v>146</v>
      </c>
      <c r="D131" s="148" t="s">
        <v>136</v>
      </c>
      <c r="E131" s="149" t="s">
        <v>361</v>
      </c>
      <c r="F131" s="150" t="s">
        <v>362</v>
      </c>
      <c r="G131" s="151" t="s">
        <v>175</v>
      </c>
      <c r="H131" s="152">
        <v>33.826999999999998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39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176</v>
      </c>
      <c r="AT131" s="159" t="s">
        <v>136</v>
      </c>
      <c r="AU131" s="159" t="s">
        <v>141</v>
      </c>
      <c r="AY131" s="14" t="s">
        <v>134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141</v>
      </c>
      <c r="BK131" s="161">
        <f t="shared" si="9"/>
        <v>0</v>
      </c>
      <c r="BL131" s="14" t="s">
        <v>176</v>
      </c>
      <c r="BM131" s="159" t="s">
        <v>363</v>
      </c>
    </row>
    <row r="132" spans="1:65" s="2" customFormat="1" ht="24.15" customHeight="1">
      <c r="A132" s="29"/>
      <c r="B132" s="147"/>
      <c r="C132" s="162" t="s">
        <v>140</v>
      </c>
      <c r="D132" s="162" t="s">
        <v>265</v>
      </c>
      <c r="E132" s="163" t="s">
        <v>364</v>
      </c>
      <c r="F132" s="164" t="s">
        <v>365</v>
      </c>
      <c r="G132" s="165" t="s">
        <v>366</v>
      </c>
      <c r="H132" s="166">
        <v>8.4570000000000007</v>
      </c>
      <c r="I132" s="167"/>
      <c r="J132" s="166">
        <f t="shared" si="0"/>
        <v>0</v>
      </c>
      <c r="K132" s="168"/>
      <c r="L132" s="169"/>
      <c r="M132" s="170" t="s">
        <v>1</v>
      </c>
      <c r="N132" s="171" t="s">
        <v>39</v>
      </c>
      <c r="O132" s="58"/>
      <c r="P132" s="157">
        <f t="shared" si="1"/>
        <v>0</v>
      </c>
      <c r="Q132" s="157">
        <v>1E-3</v>
      </c>
      <c r="R132" s="157">
        <f t="shared" si="2"/>
        <v>8.457000000000001E-3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269</v>
      </c>
      <c r="AT132" s="159" t="s">
        <v>265</v>
      </c>
      <c r="AU132" s="159" t="s">
        <v>141</v>
      </c>
      <c r="AY132" s="14" t="s">
        <v>134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141</v>
      </c>
      <c r="BK132" s="161">
        <f t="shared" si="9"/>
        <v>0</v>
      </c>
      <c r="BL132" s="14" t="s">
        <v>176</v>
      </c>
      <c r="BM132" s="159" t="s">
        <v>367</v>
      </c>
    </row>
    <row r="133" spans="1:65" s="2" customFormat="1" ht="33" customHeight="1">
      <c r="A133" s="29"/>
      <c r="B133" s="147"/>
      <c r="C133" s="148" t="s">
        <v>153</v>
      </c>
      <c r="D133" s="148" t="s">
        <v>136</v>
      </c>
      <c r="E133" s="149" t="s">
        <v>368</v>
      </c>
      <c r="F133" s="150" t="s">
        <v>369</v>
      </c>
      <c r="G133" s="151" t="s">
        <v>274</v>
      </c>
      <c r="H133" s="152">
        <v>105.27500000000001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39</v>
      </c>
      <c r="O133" s="58"/>
      <c r="P133" s="157">
        <f t="shared" si="1"/>
        <v>0</v>
      </c>
      <c r="Q133" s="157">
        <v>3.0000000000000001E-5</v>
      </c>
      <c r="R133" s="157">
        <f t="shared" si="2"/>
        <v>3.1582500000000005E-3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176</v>
      </c>
      <c r="AT133" s="159" t="s">
        <v>136</v>
      </c>
      <c r="AU133" s="159" t="s">
        <v>141</v>
      </c>
      <c r="AY133" s="14" t="s">
        <v>134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141</v>
      </c>
      <c r="BK133" s="161">
        <f t="shared" si="9"/>
        <v>0</v>
      </c>
      <c r="BL133" s="14" t="s">
        <v>176</v>
      </c>
      <c r="BM133" s="159" t="s">
        <v>370</v>
      </c>
    </row>
    <row r="134" spans="1:65" s="2" customFormat="1" ht="16.5" customHeight="1">
      <c r="A134" s="29"/>
      <c r="B134" s="147"/>
      <c r="C134" s="162" t="s">
        <v>157</v>
      </c>
      <c r="D134" s="162" t="s">
        <v>265</v>
      </c>
      <c r="E134" s="163" t="s">
        <v>371</v>
      </c>
      <c r="F134" s="164" t="s">
        <v>372</v>
      </c>
      <c r="G134" s="165" t="s">
        <v>318</v>
      </c>
      <c r="H134" s="166">
        <v>842.2</v>
      </c>
      <c r="I134" s="167"/>
      <c r="J134" s="166">
        <f t="shared" si="0"/>
        <v>0</v>
      </c>
      <c r="K134" s="168"/>
      <c r="L134" s="169"/>
      <c r="M134" s="170" t="s">
        <v>1</v>
      </c>
      <c r="N134" s="171" t="s">
        <v>39</v>
      </c>
      <c r="O134" s="58"/>
      <c r="P134" s="157">
        <f t="shared" si="1"/>
        <v>0</v>
      </c>
      <c r="Q134" s="157">
        <v>3.5E-4</v>
      </c>
      <c r="R134" s="157">
        <f t="shared" si="2"/>
        <v>0.29477000000000003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269</v>
      </c>
      <c r="AT134" s="159" t="s">
        <v>265</v>
      </c>
      <c r="AU134" s="159" t="s">
        <v>141</v>
      </c>
      <c r="AY134" s="14" t="s">
        <v>134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141</v>
      </c>
      <c r="BK134" s="161">
        <f t="shared" si="9"/>
        <v>0</v>
      </c>
      <c r="BL134" s="14" t="s">
        <v>176</v>
      </c>
      <c r="BM134" s="159" t="s">
        <v>373</v>
      </c>
    </row>
    <row r="135" spans="1:65" s="2" customFormat="1" ht="16.5" customHeight="1">
      <c r="A135" s="29"/>
      <c r="B135" s="147"/>
      <c r="C135" s="162" t="s">
        <v>162</v>
      </c>
      <c r="D135" s="162" t="s">
        <v>265</v>
      </c>
      <c r="E135" s="163" t="s">
        <v>374</v>
      </c>
      <c r="F135" s="164" t="s">
        <v>375</v>
      </c>
      <c r="G135" s="165" t="s">
        <v>175</v>
      </c>
      <c r="H135" s="166">
        <v>43.162999999999997</v>
      </c>
      <c r="I135" s="167"/>
      <c r="J135" s="166">
        <f t="shared" si="0"/>
        <v>0</v>
      </c>
      <c r="K135" s="168"/>
      <c r="L135" s="169"/>
      <c r="M135" s="170" t="s">
        <v>1</v>
      </c>
      <c r="N135" s="171" t="s">
        <v>39</v>
      </c>
      <c r="O135" s="58"/>
      <c r="P135" s="157">
        <f t="shared" si="1"/>
        <v>0</v>
      </c>
      <c r="Q135" s="157">
        <v>7.92E-3</v>
      </c>
      <c r="R135" s="157">
        <f t="shared" si="2"/>
        <v>0.34185095999999998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269</v>
      </c>
      <c r="AT135" s="159" t="s">
        <v>265</v>
      </c>
      <c r="AU135" s="159" t="s">
        <v>141</v>
      </c>
      <c r="AY135" s="14" t="s">
        <v>134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141</v>
      </c>
      <c r="BK135" s="161">
        <f t="shared" si="9"/>
        <v>0</v>
      </c>
      <c r="BL135" s="14" t="s">
        <v>176</v>
      </c>
      <c r="BM135" s="159" t="s">
        <v>376</v>
      </c>
    </row>
    <row r="136" spans="1:65" s="2" customFormat="1" ht="24.15" customHeight="1">
      <c r="A136" s="29"/>
      <c r="B136" s="147"/>
      <c r="C136" s="148" t="s">
        <v>167</v>
      </c>
      <c r="D136" s="148" t="s">
        <v>136</v>
      </c>
      <c r="E136" s="149" t="s">
        <v>377</v>
      </c>
      <c r="F136" s="150" t="s">
        <v>378</v>
      </c>
      <c r="G136" s="151" t="s">
        <v>228</v>
      </c>
      <c r="H136" s="152">
        <v>0.79300000000000004</v>
      </c>
      <c r="I136" s="153"/>
      <c r="J136" s="152">
        <f t="shared" si="0"/>
        <v>0</v>
      </c>
      <c r="K136" s="154"/>
      <c r="L136" s="30"/>
      <c r="M136" s="155" t="s">
        <v>1</v>
      </c>
      <c r="N136" s="156" t="s">
        <v>39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176</v>
      </c>
      <c r="AT136" s="159" t="s">
        <v>136</v>
      </c>
      <c r="AU136" s="159" t="s">
        <v>141</v>
      </c>
      <c r="AY136" s="14" t="s">
        <v>134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141</v>
      </c>
      <c r="BK136" s="161">
        <f t="shared" si="9"/>
        <v>0</v>
      </c>
      <c r="BL136" s="14" t="s">
        <v>176</v>
      </c>
      <c r="BM136" s="159" t="s">
        <v>379</v>
      </c>
    </row>
    <row r="137" spans="1:65" s="12" customFormat="1" ht="22.8" customHeight="1">
      <c r="B137" s="134"/>
      <c r="D137" s="135" t="s">
        <v>72</v>
      </c>
      <c r="E137" s="145" t="s">
        <v>380</v>
      </c>
      <c r="F137" s="145" t="s">
        <v>381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SUM(P138:P140)</f>
        <v>0</v>
      </c>
      <c r="Q137" s="140"/>
      <c r="R137" s="141">
        <f>SUM(R138:R140)</f>
        <v>4.3284574300000003</v>
      </c>
      <c r="S137" s="140"/>
      <c r="T137" s="142">
        <f>SUM(T138:T140)</f>
        <v>0</v>
      </c>
      <c r="AR137" s="135" t="s">
        <v>141</v>
      </c>
      <c r="AT137" s="143" t="s">
        <v>72</v>
      </c>
      <c r="AU137" s="143" t="s">
        <v>81</v>
      </c>
      <c r="AY137" s="135" t="s">
        <v>134</v>
      </c>
      <c r="BK137" s="144">
        <f>SUM(BK138:BK140)</f>
        <v>0</v>
      </c>
    </row>
    <row r="138" spans="1:65" s="2" customFormat="1" ht="16.5" customHeight="1">
      <c r="A138" s="29"/>
      <c r="B138" s="147"/>
      <c r="C138" s="148" t="s">
        <v>172</v>
      </c>
      <c r="D138" s="148" t="s">
        <v>136</v>
      </c>
      <c r="E138" s="149" t="s">
        <v>382</v>
      </c>
      <c r="F138" s="150" t="s">
        <v>383</v>
      </c>
      <c r="G138" s="151" t="s">
        <v>175</v>
      </c>
      <c r="H138" s="152">
        <v>630.41899999999998</v>
      </c>
      <c r="I138" s="153"/>
      <c r="J138" s="152">
        <f>ROUND(I138*H138,3)</f>
        <v>0</v>
      </c>
      <c r="K138" s="154"/>
      <c r="L138" s="30"/>
      <c r="M138" s="155" t="s">
        <v>1</v>
      </c>
      <c r="N138" s="156" t="s">
        <v>39</v>
      </c>
      <c r="O138" s="58"/>
      <c r="P138" s="157">
        <f>O138*H138</f>
        <v>0</v>
      </c>
      <c r="Q138" s="157">
        <v>5.2999999999999998E-4</v>
      </c>
      <c r="R138" s="157">
        <f>Q138*H138</f>
        <v>0.33412206999999999</v>
      </c>
      <c r="S138" s="157">
        <v>0</v>
      </c>
      <c r="T138" s="15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176</v>
      </c>
      <c r="AT138" s="159" t="s">
        <v>136</v>
      </c>
      <c r="AU138" s="159" t="s">
        <v>141</v>
      </c>
      <c r="AY138" s="14" t="s">
        <v>134</v>
      </c>
      <c r="BE138" s="160">
        <f>IF(N138="základná",J138,0)</f>
        <v>0</v>
      </c>
      <c r="BF138" s="160">
        <f>IF(N138="znížená",J138,0)</f>
        <v>0</v>
      </c>
      <c r="BG138" s="160">
        <f>IF(N138="zákl. prenesená",J138,0)</f>
        <v>0</v>
      </c>
      <c r="BH138" s="160">
        <f>IF(N138="zníž. prenesená",J138,0)</f>
        <v>0</v>
      </c>
      <c r="BI138" s="160">
        <f>IF(N138="nulová",J138,0)</f>
        <v>0</v>
      </c>
      <c r="BJ138" s="14" t="s">
        <v>141</v>
      </c>
      <c r="BK138" s="161">
        <f>ROUND(I138*H138,3)</f>
        <v>0</v>
      </c>
      <c r="BL138" s="14" t="s">
        <v>176</v>
      </c>
      <c r="BM138" s="159" t="s">
        <v>384</v>
      </c>
    </row>
    <row r="139" spans="1:65" s="2" customFormat="1" ht="24.15" customHeight="1">
      <c r="A139" s="29"/>
      <c r="B139" s="147"/>
      <c r="C139" s="162" t="s">
        <v>178</v>
      </c>
      <c r="D139" s="162" t="s">
        <v>265</v>
      </c>
      <c r="E139" s="163" t="s">
        <v>385</v>
      </c>
      <c r="F139" s="164" t="s">
        <v>386</v>
      </c>
      <c r="G139" s="165" t="s">
        <v>175</v>
      </c>
      <c r="H139" s="166">
        <v>693.46100000000001</v>
      </c>
      <c r="I139" s="167"/>
      <c r="J139" s="166">
        <f>ROUND(I139*H139,3)</f>
        <v>0</v>
      </c>
      <c r="K139" s="168"/>
      <c r="L139" s="169"/>
      <c r="M139" s="170" t="s">
        <v>1</v>
      </c>
      <c r="N139" s="171" t="s">
        <v>39</v>
      </c>
      <c r="O139" s="58"/>
      <c r="P139" s="157">
        <f>O139*H139</f>
        <v>0</v>
      </c>
      <c r="Q139" s="157">
        <v>5.7600000000000004E-3</v>
      </c>
      <c r="R139" s="157">
        <f>Q139*H139</f>
        <v>3.9943353600000004</v>
      </c>
      <c r="S139" s="157">
        <v>0</v>
      </c>
      <c r="T139" s="15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269</v>
      </c>
      <c r="AT139" s="159" t="s">
        <v>265</v>
      </c>
      <c r="AU139" s="159" t="s">
        <v>141</v>
      </c>
      <c r="AY139" s="14" t="s">
        <v>134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141</v>
      </c>
      <c r="BK139" s="161">
        <f>ROUND(I139*H139,3)</f>
        <v>0</v>
      </c>
      <c r="BL139" s="14" t="s">
        <v>176</v>
      </c>
      <c r="BM139" s="159" t="s">
        <v>387</v>
      </c>
    </row>
    <row r="140" spans="1:65" s="2" customFormat="1" ht="24.15" customHeight="1">
      <c r="A140" s="29"/>
      <c r="B140" s="147"/>
      <c r="C140" s="148" t="s">
        <v>182</v>
      </c>
      <c r="D140" s="148" t="s">
        <v>136</v>
      </c>
      <c r="E140" s="149" t="s">
        <v>388</v>
      </c>
      <c r="F140" s="150" t="s">
        <v>389</v>
      </c>
      <c r="G140" s="151" t="s">
        <v>228</v>
      </c>
      <c r="H140" s="152">
        <v>4.3280000000000003</v>
      </c>
      <c r="I140" s="153"/>
      <c r="J140" s="152">
        <f>ROUND(I140*H140,3)</f>
        <v>0</v>
      </c>
      <c r="K140" s="154"/>
      <c r="L140" s="30"/>
      <c r="M140" s="155" t="s">
        <v>1</v>
      </c>
      <c r="N140" s="156" t="s">
        <v>39</v>
      </c>
      <c r="O140" s="58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176</v>
      </c>
      <c r="AT140" s="159" t="s">
        <v>136</v>
      </c>
      <c r="AU140" s="159" t="s">
        <v>141</v>
      </c>
      <c r="AY140" s="14" t="s">
        <v>134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4" t="s">
        <v>141</v>
      </c>
      <c r="BK140" s="161">
        <f>ROUND(I140*H140,3)</f>
        <v>0</v>
      </c>
      <c r="BL140" s="14" t="s">
        <v>176</v>
      </c>
      <c r="BM140" s="159" t="s">
        <v>390</v>
      </c>
    </row>
    <row r="141" spans="1:65" s="12" customFormat="1" ht="22.8" customHeight="1">
      <c r="B141" s="134"/>
      <c r="D141" s="135" t="s">
        <v>72</v>
      </c>
      <c r="E141" s="145" t="s">
        <v>294</v>
      </c>
      <c r="F141" s="145" t="s">
        <v>295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SUM(P142:P152)</f>
        <v>0</v>
      </c>
      <c r="Q141" s="140"/>
      <c r="R141" s="141">
        <f>SUM(R142:R152)</f>
        <v>3.5581446399999996</v>
      </c>
      <c r="S141" s="140"/>
      <c r="T141" s="142">
        <f>SUM(T142:T152)</f>
        <v>5.2206230799999993</v>
      </c>
      <c r="AR141" s="135" t="s">
        <v>141</v>
      </c>
      <c r="AT141" s="143" t="s">
        <v>72</v>
      </c>
      <c r="AU141" s="143" t="s">
        <v>81</v>
      </c>
      <c r="AY141" s="135" t="s">
        <v>134</v>
      </c>
      <c r="BK141" s="144">
        <f>SUM(BK142:BK152)</f>
        <v>0</v>
      </c>
    </row>
    <row r="142" spans="1:65" s="2" customFormat="1" ht="16.5" customHeight="1">
      <c r="A142" s="29"/>
      <c r="B142" s="147"/>
      <c r="C142" s="148" t="s">
        <v>186</v>
      </c>
      <c r="D142" s="148" t="s">
        <v>136</v>
      </c>
      <c r="E142" s="149" t="s">
        <v>391</v>
      </c>
      <c r="F142" s="150" t="s">
        <v>392</v>
      </c>
      <c r="G142" s="151" t="s">
        <v>175</v>
      </c>
      <c r="H142" s="152">
        <v>630.41899999999998</v>
      </c>
      <c r="I142" s="153"/>
      <c r="J142" s="152">
        <f t="shared" ref="J142:J152" si="10">ROUND(I142*H142,3)</f>
        <v>0</v>
      </c>
      <c r="K142" s="154"/>
      <c r="L142" s="30"/>
      <c r="M142" s="155" t="s">
        <v>1</v>
      </c>
      <c r="N142" s="156" t="s">
        <v>39</v>
      </c>
      <c r="O142" s="58"/>
      <c r="P142" s="157">
        <f t="shared" ref="P142:P152" si="11">O142*H142</f>
        <v>0</v>
      </c>
      <c r="Q142" s="157">
        <v>4.5599999999999998E-3</v>
      </c>
      <c r="R142" s="157">
        <f t="shared" ref="R142:R152" si="12">Q142*H142</f>
        <v>2.87471064</v>
      </c>
      <c r="S142" s="157">
        <v>0</v>
      </c>
      <c r="T142" s="158">
        <f t="shared" ref="T142:T152" si="1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176</v>
      </c>
      <c r="AT142" s="159" t="s">
        <v>136</v>
      </c>
      <c r="AU142" s="159" t="s">
        <v>141</v>
      </c>
      <c r="AY142" s="14" t="s">
        <v>134</v>
      </c>
      <c r="BE142" s="160">
        <f t="shared" ref="BE142:BE152" si="14">IF(N142="základná",J142,0)</f>
        <v>0</v>
      </c>
      <c r="BF142" s="160">
        <f t="shared" ref="BF142:BF152" si="15">IF(N142="znížená",J142,0)</f>
        <v>0</v>
      </c>
      <c r="BG142" s="160">
        <f t="shared" ref="BG142:BG152" si="16">IF(N142="zákl. prenesená",J142,0)</f>
        <v>0</v>
      </c>
      <c r="BH142" s="160">
        <f t="shared" ref="BH142:BH152" si="17">IF(N142="zníž. prenesená",J142,0)</f>
        <v>0</v>
      </c>
      <c r="BI142" s="160">
        <f t="shared" ref="BI142:BI152" si="18">IF(N142="nulová",J142,0)</f>
        <v>0</v>
      </c>
      <c r="BJ142" s="14" t="s">
        <v>141</v>
      </c>
      <c r="BK142" s="161">
        <f t="shared" ref="BK142:BK152" si="19">ROUND(I142*H142,3)</f>
        <v>0</v>
      </c>
      <c r="BL142" s="14" t="s">
        <v>176</v>
      </c>
      <c r="BM142" s="159" t="s">
        <v>393</v>
      </c>
    </row>
    <row r="143" spans="1:65" s="2" customFormat="1" ht="24.15" customHeight="1">
      <c r="A143" s="29"/>
      <c r="B143" s="147"/>
      <c r="C143" s="148" t="s">
        <v>190</v>
      </c>
      <c r="D143" s="148" t="s">
        <v>136</v>
      </c>
      <c r="E143" s="149" t="s">
        <v>394</v>
      </c>
      <c r="F143" s="150" t="s">
        <v>395</v>
      </c>
      <c r="G143" s="151" t="s">
        <v>175</v>
      </c>
      <c r="H143" s="152">
        <v>630.41899999999998</v>
      </c>
      <c r="I143" s="153"/>
      <c r="J143" s="152">
        <f t="shared" si="10"/>
        <v>0</v>
      </c>
      <c r="K143" s="154"/>
      <c r="L143" s="30"/>
      <c r="M143" s="155" t="s">
        <v>1</v>
      </c>
      <c r="N143" s="156" t="s">
        <v>39</v>
      </c>
      <c r="O143" s="58"/>
      <c r="P143" s="157">
        <f t="shared" si="11"/>
        <v>0</v>
      </c>
      <c r="Q143" s="157">
        <v>0</v>
      </c>
      <c r="R143" s="157">
        <f t="shared" si="12"/>
        <v>0</v>
      </c>
      <c r="S143" s="157">
        <v>7.3200000000000001E-3</v>
      </c>
      <c r="T143" s="158">
        <f t="shared" si="13"/>
        <v>4.6146670800000003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176</v>
      </c>
      <c r="AT143" s="159" t="s">
        <v>136</v>
      </c>
      <c r="AU143" s="159" t="s">
        <v>141</v>
      </c>
      <c r="AY143" s="14" t="s">
        <v>134</v>
      </c>
      <c r="BE143" s="160">
        <f t="shared" si="14"/>
        <v>0</v>
      </c>
      <c r="BF143" s="160">
        <f t="shared" si="15"/>
        <v>0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141</v>
      </c>
      <c r="BK143" s="161">
        <f t="shared" si="19"/>
        <v>0</v>
      </c>
      <c r="BL143" s="14" t="s">
        <v>176</v>
      </c>
      <c r="BM143" s="159" t="s">
        <v>396</v>
      </c>
    </row>
    <row r="144" spans="1:65" s="2" customFormat="1" ht="37.799999999999997" customHeight="1">
      <c r="A144" s="29"/>
      <c r="B144" s="147"/>
      <c r="C144" s="148" t="s">
        <v>194</v>
      </c>
      <c r="D144" s="148" t="s">
        <v>136</v>
      </c>
      <c r="E144" s="149" t="s">
        <v>397</v>
      </c>
      <c r="F144" s="150" t="s">
        <v>398</v>
      </c>
      <c r="G144" s="151" t="s">
        <v>274</v>
      </c>
      <c r="H144" s="152">
        <v>105.27500000000001</v>
      </c>
      <c r="I144" s="153"/>
      <c r="J144" s="152">
        <f t="shared" si="10"/>
        <v>0</v>
      </c>
      <c r="K144" s="154"/>
      <c r="L144" s="30"/>
      <c r="M144" s="155" t="s">
        <v>1</v>
      </c>
      <c r="N144" s="156" t="s">
        <v>39</v>
      </c>
      <c r="O144" s="58"/>
      <c r="P144" s="157">
        <f t="shared" si="11"/>
        <v>0</v>
      </c>
      <c r="Q144" s="157">
        <v>0</v>
      </c>
      <c r="R144" s="157">
        <f t="shared" si="12"/>
        <v>0</v>
      </c>
      <c r="S144" s="157">
        <v>3.2000000000000002E-3</v>
      </c>
      <c r="T144" s="158">
        <f t="shared" si="13"/>
        <v>0.33688000000000001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176</v>
      </c>
      <c r="AT144" s="159" t="s">
        <v>136</v>
      </c>
      <c r="AU144" s="159" t="s">
        <v>141</v>
      </c>
      <c r="AY144" s="14" t="s">
        <v>134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141</v>
      </c>
      <c r="BK144" s="161">
        <f t="shared" si="19"/>
        <v>0</v>
      </c>
      <c r="BL144" s="14" t="s">
        <v>176</v>
      </c>
      <c r="BM144" s="159" t="s">
        <v>399</v>
      </c>
    </row>
    <row r="145" spans="1:65" s="2" customFormat="1" ht="24.15" customHeight="1">
      <c r="A145" s="29"/>
      <c r="B145" s="147"/>
      <c r="C145" s="148" t="s">
        <v>198</v>
      </c>
      <c r="D145" s="148" t="s">
        <v>136</v>
      </c>
      <c r="E145" s="149" t="s">
        <v>400</v>
      </c>
      <c r="F145" s="150" t="s">
        <v>401</v>
      </c>
      <c r="G145" s="151" t="s">
        <v>274</v>
      </c>
      <c r="H145" s="152">
        <v>56.8</v>
      </c>
      <c r="I145" s="153"/>
      <c r="J145" s="152">
        <f t="shared" si="10"/>
        <v>0</v>
      </c>
      <c r="K145" s="154"/>
      <c r="L145" s="30"/>
      <c r="M145" s="155" t="s">
        <v>1</v>
      </c>
      <c r="N145" s="156" t="s">
        <v>39</v>
      </c>
      <c r="O145" s="58"/>
      <c r="P145" s="157">
        <f t="shared" si="11"/>
        <v>0</v>
      </c>
      <c r="Q145" s="157">
        <v>0</v>
      </c>
      <c r="R145" s="157">
        <f t="shared" si="12"/>
        <v>0</v>
      </c>
      <c r="S145" s="157">
        <v>3.3E-3</v>
      </c>
      <c r="T145" s="158">
        <f t="shared" si="13"/>
        <v>0.18744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176</v>
      </c>
      <c r="AT145" s="159" t="s">
        <v>136</v>
      </c>
      <c r="AU145" s="159" t="s">
        <v>141</v>
      </c>
      <c r="AY145" s="14" t="s">
        <v>134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141</v>
      </c>
      <c r="BK145" s="161">
        <f t="shared" si="19"/>
        <v>0</v>
      </c>
      <c r="BL145" s="14" t="s">
        <v>176</v>
      </c>
      <c r="BM145" s="159" t="s">
        <v>402</v>
      </c>
    </row>
    <row r="146" spans="1:65" s="2" customFormat="1" ht="24.15" customHeight="1">
      <c r="A146" s="29"/>
      <c r="B146" s="147"/>
      <c r="C146" s="148" t="s">
        <v>176</v>
      </c>
      <c r="D146" s="148" t="s">
        <v>136</v>
      </c>
      <c r="E146" s="149" t="s">
        <v>403</v>
      </c>
      <c r="F146" s="150" t="s">
        <v>404</v>
      </c>
      <c r="G146" s="151" t="s">
        <v>318</v>
      </c>
      <c r="H146" s="152">
        <v>6</v>
      </c>
      <c r="I146" s="153"/>
      <c r="J146" s="152">
        <f t="shared" si="10"/>
        <v>0</v>
      </c>
      <c r="K146" s="154"/>
      <c r="L146" s="30"/>
      <c r="M146" s="155" t="s">
        <v>1</v>
      </c>
      <c r="N146" s="156" t="s">
        <v>39</v>
      </c>
      <c r="O146" s="58"/>
      <c r="P146" s="157">
        <f t="shared" si="11"/>
        <v>0</v>
      </c>
      <c r="Q146" s="157">
        <v>0</v>
      </c>
      <c r="R146" s="157">
        <f t="shared" si="12"/>
        <v>0</v>
      </c>
      <c r="S146" s="157">
        <v>1.1000000000000001E-3</v>
      </c>
      <c r="T146" s="158">
        <f t="shared" si="13"/>
        <v>6.6E-3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176</v>
      </c>
      <c r="AT146" s="159" t="s">
        <v>136</v>
      </c>
      <c r="AU146" s="159" t="s">
        <v>141</v>
      </c>
      <c r="AY146" s="14" t="s">
        <v>134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141</v>
      </c>
      <c r="BK146" s="161">
        <f t="shared" si="19"/>
        <v>0</v>
      </c>
      <c r="BL146" s="14" t="s">
        <v>176</v>
      </c>
      <c r="BM146" s="159" t="s">
        <v>405</v>
      </c>
    </row>
    <row r="147" spans="1:65" s="2" customFormat="1" ht="33" customHeight="1">
      <c r="A147" s="29"/>
      <c r="B147" s="147"/>
      <c r="C147" s="148" t="s">
        <v>206</v>
      </c>
      <c r="D147" s="148" t="s">
        <v>136</v>
      </c>
      <c r="E147" s="149" t="s">
        <v>406</v>
      </c>
      <c r="F147" s="150" t="s">
        <v>407</v>
      </c>
      <c r="G147" s="151" t="s">
        <v>274</v>
      </c>
      <c r="H147" s="152">
        <v>105.27500000000001</v>
      </c>
      <c r="I147" s="153"/>
      <c r="J147" s="152">
        <f t="shared" si="10"/>
        <v>0</v>
      </c>
      <c r="K147" s="154"/>
      <c r="L147" s="30"/>
      <c r="M147" s="155" t="s">
        <v>1</v>
      </c>
      <c r="N147" s="156" t="s">
        <v>39</v>
      </c>
      <c r="O147" s="58"/>
      <c r="P147" s="157">
        <f t="shared" si="11"/>
        <v>0</v>
      </c>
      <c r="Q147" s="157">
        <v>5.1200000000000004E-3</v>
      </c>
      <c r="R147" s="157">
        <f t="shared" si="12"/>
        <v>0.53900800000000004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176</v>
      </c>
      <c r="AT147" s="159" t="s">
        <v>136</v>
      </c>
      <c r="AU147" s="159" t="s">
        <v>141</v>
      </c>
      <c r="AY147" s="14" t="s">
        <v>134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141</v>
      </c>
      <c r="BK147" s="161">
        <f t="shared" si="19"/>
        <v>0</v>
      </c>
      <c r="BL147" s="14" t="s">
        <v>176</v>
      </c>
      <c r="BM147" s="159" t="s">
        <v>408</v>
      </c>
    </row>
    <row r="148" spans="1:65" s="2" customFormat="1" ht="16.5" customHeight="1">
      <c r="A148" s="29"/>
      <c r="B148" s="147"/>
      <c r="C148" s="148" t="s">
        <v>210</v>
      </c>
      <c r="D148" s="148" t="s">
        <v>136</v>
      </c>
      <c r="E148" s="149" t="s">
        <v>409</v>
      </c>
      <c r="F148" s="150" t="s">
        <v>410</v>
      </c>
      <c r="G148" s="151" t="s">
        <v>274</v>
      </c>
      <c r="H148" s="152">
        <v>22.2</v>
      </c>
      <c r="I148" s="153"/>
      <c r="J148" s="152">
        <f t="shared" si="10"/>
        <v>0</v>
      </c>
      <c r="K148" s="154"/>
      <c r="L148" s="30"/>
      <c r="M148" s="155" t="s">
        <v>1</v>
      </c>
      <c r="N148" s="156" t="s">
        <v>39</v>
      </c>
      <c r="O148" s="58"/>
      <c r="P148" s="157">
        <f t="shared" si="11"/>
        <v>0</v>
      </c>
      <c r="Q148" s="157">
        <v>0</v>
      </c>
      <c r="R148" s="157">
        <f t="shared" si="12"/>
        <v>0</v>
      </c>
      <c r="S148" s="157">
        <v>3.3800000000000002E-3</v>
      </c>
      <c r="T148" s="158">
        <f t="shared" si="13"/>
        <v>7.5036000000000005E-2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176</v>
      </c>
      <c r="AT148" s="159" t="s">
        <v>136</v>
      </c>
      <c r="AU148" s="159" t="s">
        <v>141</v>
      </c>
      <c r="AY148" s="14" t="s">
        <v>134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141</v>
      </c>
      <c r="BK148" s="161">
        <f t="shared" si="19"/>
        <v>0</v>
      </c>
      <c r="BL148" s="14" t="s">
        <v>176</v>
      </c>
      <c r="BM148" s="159" t="s">
        <v>411</v>
      </c>
    </row>
    <row r="149" spans="1:65" s="2" customFormat="1" ht="24.15" customHeight="1">
      <c r="A149" s="29"/>
      <c r="B149" s="147"/>
      <c r="C149" s="148" t="s">
        <v>214</v>
      </c>
      <c r="D149" s="148" t="s">
        <v>136</v>
      </c>
      <c r="E149" s="149" t="s">
        <v>412</v>
      </c>
      <c r="F149" s="150" t="s">
        <v>413</v>
      </c>
      <c r="G149" s="151" t="s">
        <v>274</v>
      </c>
      <c r="H149" s="152">
        <v>22.2</v>
      </c>
      <c r="I149" s="153"/>
      <c r="J149" s="152">
        <f t="shared" si="10"/>
        <v>0</v>
      </c>
      <c r="K149" s="154"/>
      <c r="L149" s="30"/>
      <c r="M149" s="155" t="s">
        <v>1</v>
      </c>
      <c r="N149" s="156" t="s">
        <v>39</v>
      </c>
      <c r="O149" s="58"/>
      <c r="P149" s="157">
        <f t="shared" si="11"/>
        <v>0</v>
      </c>
      <c r="Q149" s="157">
        <v>2.1099999999999999E-3</v>
      </c>
      <c r="R149" s="157">
        <f t="shared" si="12"/>
        <v>4.6841999999999995E-2</v>
      </c>
      <c r="S149" s="157">
        <v>0</v>
      </c>
      <c r="T149" s="15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176</v>
      </c>
      <c r="AT149" s="159" t="s">
        <v>136</v>
      </c>
      <c r="AU149" s="159" t="s">
        <v>141</v>
      </c>
      <c r="AY149" s="14" t="s">
        <v>134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141</v>
      </c>
      <c r="BK149" s="161">
        <f t="shared" si="19"/>
        <v>0</v>
      </c>
      <c r="BL149" s="14" t="s">
        <v>176</v>
      </c>
      <c r="BM149" s="159" t="s">
        <v>414</v>
      </c>
    </row>
    <row r="150" spans="1:65" s="2" customFormat="1" ht="24.15" customHeight="1">
      <c r="A150" s="29"/>
      <c r="B150" s="147"/>
      <c r="C150" s="148" t="s">
        <v>7</v>
      </c>
      <c r="D150" s="148" t="s">
        <v>136</v>
      </c>
      <c r="E150" s="149" t="s">
        <v>415</v>
      </c>
      <c r="F150" s="150" t="s">
        <v>416</v>
      </c>
      <c r="G150" s="151" t="s">
        <v>274</v>
      </c>
      <c r="H150" s="152">
        <v>56.8</v>
      </c>
      <c r="I150" s="153"/>
      <c r="J150" s="152">
        <f t="shared" si="10"/>
        <v>0</v>
      </c>
      <c r="K150" s="154"/>
      <c r="L150" s="30"/>
      <c r="M150" s="155" t="s">
        <v>1</v>
      </c>
      <c r="N150" s="156" t="s">
        <v>39</v>
      </c>
      <c r="O150" s="58"/>
      <c r="P150" s="157">
        <f t="shared" si="11"/>
        <v>0</v>
      </c>
      <c r="Q150" s="157">
        <v>1.6800000000000001E-3</v>
      </c>
      <c r="R150" s="157">
        <f t="shared" si="12"/>
        <v>9.5423999999999995E-2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176</v>
      </c>
      <c r="AT150" s="159" t="s">
        <v>136</v>
      </c>
      <c r="AU150" s="159" t="s">
        <v>141</v>
      </c>
      <c r="AY150" s="14" t="s">
        <v>134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141</v>
      </c>
      <c r="BK150" s="161">
        <f t="shared" si="19"/>
        <v>0</v>
      </c>
      <c r="BL150" s="14" t="s">
        <v>176</v>
      </c>
      <c r="BM150" s="159" t="s">
        <v>417</v>
      </c>
    </row>
    <row r="151" spans="1:65" s="2" customFormat="1" ht="24.15" customHeight="1">
      <c r="A151" s="29"/>
      <c r="B151" s="147"/>
      <c r="C151" s="148" t="s">
        <v>221</v>
      </c>
      <c r="D151" s="148" t="s">
        <v>136</v>
      </c>
      <c r="E151" s="149" t="s">
        <v>418</v>
      </c>
      <c r="F151" s="150" t="s">
        <v>419</v>
      </c>
      <c r="G151" s="151" t="s">
        <v>318</v>
      </c>
      <c r="H151" s="152">
        <v>6</v>
      </c>
      <c r="I151" s="153"/>
      <c r="J151" s="152">
        <f t="shared" si="10"/>
        <v>0</v>
      </c>
      <c r="K151" s="154"/>
      <c r="L151" s="30"/>
      <c r="M151" s="155" t="s">
        <v>1</v>
      </c>
      <c r="N151" s="156" t="s">
        <v>39</v>
      </c>
      <c r="O151" s="58"/>
      <c r="P151" s="157">
        <f t="shared" si="11"/>
        <v>0</v>
      </c>
      <c r="Q151" s="157">
        <v>3.6000000000000002E-4</v>
      </c>
      <c r="R151" s="157">
        <f t="shared" si="12"/>
        <v>2.16E-3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176</v>
      </c>
      <c r="AT151" s="159" t="s">
        <v>136</v>
      </c>
      <c r="AU151" s="159" t="s">
        <v>141</v>
      </c>
      <c r="AY151" s="14" t="s">
        <v>134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141</v>
      </c>
      <c r="BK151" s="161">
        <f t="shared" si="19"/>
        <v>0</v>
      </c>
      <c r="BL151" s="14" t="s">
        <v>176</v>
      </c>
      <c r="BM151" s="159" t="s">
        <v>420</v>
      </c>
    </row>
    <row r="152" spans="1:65" s="2" customFormat="1" ht="24.15" customHeight="1">
      <c r="A152" s="29"/>
      <c r="B152" s="147"/>
      <c r="C152" s="148" t="s">
        <v>225</v>
      </c>
      <c r="D152" s="148" t="s">
        <v>136</v>
      </c>
      <c r="E152" s="149" t="s">
        <v>302</v>
      </c>
      <c r="F152" s="150" t="s">
        <v>303</v>
      </c>
      <c r="G152" s="151" t="s">
        <v>228</v>
      </c>
      <c r="H152" s="152">
        <v>3.5579999999999998</v>
      </c>
      <c r="I152" s="153"/>
      <c r="J152" s="152">
        <f t="shared" si="10"/>
        <v>0</v>
      </c>
      <c r="K152" s="154"/>
      <c r="L152" s="30"/>
      <c r="M152" s="155" t="s">
        <v>1</v>
      </c>
      <c r="N152" s="156" t="s">
        <v>39</v>
      </c>
      <c r="O152" s="58"/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176</v>
      </c>
      <c r="AT152" s="159" t="s">
        <v>136</v>
      </c>
      <c r="AU152" s="159" t="s">
        <v>141</v>
      </c>
      <c r="AY152" s="14" t="s">
        <v>134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141</v>
      </c>
      <c r="BK152" s="161">
        <f t="shared" si="19"/>
        <v>0</v>
      </c>
      <c r="BL152" s="14" t="s">
        <v>176</v>
      </c>
      <c r="BM152" s="159" t="s">
        <v>304</v>
      </c>
    </row>
    <row r="153" spans="1:65" s="12" customFormat="1" ht="25.95" customHeight="1">
      <c r="B153" s="134"/>
      <c r="D153" s="135" t="s">
        <v>72</v>
      </c>
      <c r="E153" s="136" t="s">
        <v>265</v>
      </c>
      <c r="F153" s="136" t="s">
        <v>421</v>
      </c>
      <c r="I153" s="137"/>
      <c r="J153" s="138">
        <f>BK153</f>
        <v>0</v>
      </c>
      <c r="L153" s="134"/>
      <c r="M153" s="139"/>
      <c r="N153" s="140"/>
      <c r="O153" s="140"/>
      <c r="P153" s="141">
        <f>P154</f>
        <v>0</v>
      </c>
      <c r="Q153" s="140"/>
      <c r="R153" s="141">
        <f>R154</f>
        <v>0</v>
      </c>
      <c r="S153" s="140"/>
      <c r="T153" s="142">
        <f>T154</f>
        <v>0</v>
      </c>
      <c r="AR153" s="135" t="s">
        <v>146</v>
      </c>
      <c r="AT153" s="143" t="s">
        <v>72</v>
      </c>
      <c r="AU153" s="143" t="s">
        <v>73</v>
      </c>
      <c r="AY153" s="135" t="s">
        <v>134</v>
      </c>
      <c r="BK153" s="144">
        <f>BK154</f>
        <v>0</v>
      </c>
    </row>
    <row r="154" spans="1:65" s="12" customFormat="1" ht="22.8" customHeight="1">
      <c r="B154" s="134"/>
      <c r="D154" s="135" t="s">
        <v>72</v>
      </c>
      <c r="E154" s="145" t="s">
        <v>422</v>
      </c>
      <c r="F154" s="145" t="s">
        <v>423</v>
      </c>
      <c r="I154" s="137"/>
      <c r="J154" s="146">
        <f>BK154</f>
        <v>0</v>
      </c>
      <c r="L154" s="134"/>
      <c r="M154" s="139"/>
      <c r="N154" s="140"/>
      <c r="O154" s="140"/>
      <c r="P154" s="141">
        <f>P155</f>
        <v>0</v>
      </c>
      <c r="Q154" s="140"/>
      <c r="R154" s="141">
        <f>R155</f>
        <v>0</v>
      </c>
      <c r="S154" s="140"/>
      <c r="T154" s="142">
        <f>T155</f>
        <v>0</v>
      </c>
      <c r="AR154" s="135" t="s">
        <v>146</v>
      </c>
      <c r="AT154" s="143" t="s">
        <v>72</v>
      </c>
      <c r="AU154" s="143" t="s">
        <v>81</v>
      </c>
      <c r="AY154" s="135" t="s">
        <v>134</v>
      </c>
      <c r="BK154" s="144">
        <f>BK155</f>
        <v>0</v>
      </c>
    </row>
    <row r="155" spans="1:65" s="2" customFormat="1" ht="16.5" customHeight="1">
      <c r="A155" s="29"/>
      <c r="B155" s="147"/>
      <c r="C155" s="148" t="s">
        <v>230</v>
      </c>
      <c r="D155" s="148" t="s">
        <v>136</v>
      </c>
      <c r="E155" s="149" t="s">
        <v>424</v>
      </c>
      <c r="F155" s="150" t="s">
        <v>425</v>
      </c>
      <c r="G155" s="151" t="s">
        <v>165</v>
      </c>
      <c r="H155" s="152">
        <v>1</v>
      </c>
      <c r="I155" s="153"/>
      <c r="J155" s="152">
        <f>ROUND(I155*H155,3)</f>
        <v>0</v>
      </c>
      <c r="K155" s="154"/>
      <c r="L155" s="30"/>
      <c r="M155" s="172" t="s">
        <v>1</v>
      </c>
      <c r="N155" s="173" t="s">
        <v>39</v>
      </c>
      <c r="O155" s="174"/>
      <c r="P155" s="175">
        <f>O155*H155</f>
        <v>0</v>
      </c>
      <c r="Q155" s="175">
        <v>0</v>
      </c>
      <c r="R155" s="175">
        <f>Q155*H155</f>
        <v>0</v>
      </c>
      <c r="S155" s="175">
        <v>0</v>
      </c>
      <c r="T155" s="17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426</v>
      </c>
      <c r="AT155" s="159" t="s">
        <v>136</v>
      </c>
      <c r="AU155" s="159" t="s">
        <v>141</v>
      </c>
      <c r="AY155" s="14" t="s">
        <v>134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4" t="s">
        <v>141</v>
      </c>
      <c r="BK155" s="161">
        <f>ROUND(I155*H155,3)</f>
        <v>0</v>
      </c>
      <c r="BL155" s="14" t="s">
        <v>426</v>
      </c>
      <c r="BM155" s="159" t="s">
        <v>427</v>
      </c>
    </row>
    <row r="156" spans="1:65" s="2" customFormat="1" ht="6.9" customHeight="1">
      <c r="A156" s="29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30"/>
      <c r="M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</row>
  </sheetData>
  <autoFilter ref="C123:K15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>
      <selection activeCell="J12" sqref="J1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5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91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6" t="str">
        <f>'Rekapitulácia stavby'!K6</f>
        <v>Obnova kultúrneho domu Borša</v>
      </c>
      <c r="F7" s="227"/>
      <c r="G7" s="227"/>
      <c r="H7" s="227"/>
      <c r="L7" s="17"/>
    </row>
    <row r="8" spans="1:46" s="2" customFormat="1" ht="12" customHeight="1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4" t="s">
        <v>428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6"/>
      <c r="G18" s="206"/>
      <c r="H18" s="206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1" t="s">
        <v>1</v>
      </c>
      <c r="F27" s="211"/>
      <c r="G27" s="211"/>
      <c r="H27" s="21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ROUND(J133,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ROUND((SUM(BE133:BE218)),  2)</f>
        <v>0</v>
      </c>
      <c r="G33" s="100"/>
      <c r="H33" s="100"/>
      <c r="I33" s="101">
        <v>0.2</v>
      </c>
      <c r="J33" s="99">
        <f>ROUND(((SUM(BE133:BE218))*I33),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ROUND((SUM(BF133:BF218)),  2)</f>
        <v>0</v>
      </c>
      <c r="G34" s="100"/>
      <c r="H34" s="100"/>
      <c r="I34" s="101">
        <v>0.2</v>
      </c>
      <c r="J34" s="99">
        <f>ROUND(((SUM(BF133:BF218))*I34),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ROUND((SUM(BG133:BG218)),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ROUND((SUM(BH133:BH218)),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ROUND((SUM(BI133:BI218)),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Obnova kultúrneho domu Borša</v>
      </c>
      <c r="F85" s="227"/>
      <c r="G85" s="227"/>
      <c r="H85" s="227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4" t="str">
        <f>E9</f>
        <v>01e - Ostatné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J133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2:12" s="9" customFormat="1" ht="24.9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J134</f>
        <v>0</v>
      </c>
      <c r="L97" s="115"/>
    </row>
    <row r="98" spans="2:12" s="10" customFormat="1" ht="19.95" customHeight="1">
      <c r="B98" s="119"/>
      <c r="D98" s="120" t="s">
        <v>429</v>
      </c>
      <c r="E98" s="121"/>
      <c r="F98" s="121"/>
      <c r="G98" s="121"/>
      <c r="H98" s="121"/>
      <c r="I98" s="121"/>
      <c r="J98" s="122">
        <f>J135</f>
        <v>0</v>
      </c>
      <c r="L98" s="119"/>
    </row>
    <row r="99" spans="2:12" s="10" customFormat="1" ht="19.95" customHeight="1">
      <c r="B99" s="119"/>
      <c r="D99" s="120" t="s">
        <v>114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2:12" s="10" customFormat="1" ht="19.95" customHeight="1">
      <c r="B100" s="119"/>
      <c r="D100" s="120" t="s">
        <v>430</v>
      </c>
      <c r="E100" s="121"/>
      <c r="F100" s="121"/>
      <c r="G100" s="121"/>
      <c r="H100" s="121"/>
      <c r="I100" s="121"/>
      <c r="J100" s="122">
        <f>J144</f>
        <v>0</v>
      </c>
      <c r="L100" s="119"/>
    </row>
    <row r="101" spans="2:12" s="10" customFormat="1" ht="19.95" customHeight="1">
      <c r="B101" s="119"/>
      <c r="D101" s="120" t="s">
        <v>115</v>
      </c>
      <c r="E101" s="121"/>
      <c r="F101" s="121"/>
      <c r="G101" s="121"/>
      <c r="H101" s="121"/>
      <c r="I101" s="121"/>
      <c r="J101" s="122">
        <f>J151</f>
        <v>0</v>
      </c>
      <c r="L101" s="119"/>
    </row>
    <row r="102" spans="2:12" s="10" customFormat="1" ht="19.95" customHeight="1">
      <c r="B102" s="119"/>
      <c r="D102" s="120" t="s">
        <v>116</v>
      </c>
      <c r="E102" s="121"/>
      <c r="F102" s="121"/>
      <c r="G102" s="121"/>
      <c r="H102" s="121"/>
      <c r="I102" s="121"/>
      <c r="J102" s="122">
        <f>J157</f>
        <v>0</v>
      </c>
      <c r="L102" s="119"/>
    </row>
    <row r="103" spans="2:12" s="10" customFormat="1" ht="19.95" customHeight="1">
      <c r="B103" s="119"/>
      <c r="D103" s="120" t="s">
        <v>117</v>
      </c>
      <c r="E103" s="121"/>
      <c r="F103" s="121"/>
      <c r="G103" s="121"/>
      <c r="H103" s="121"/>
      <c r="I103" s="121"/>
      <c r="J103" s="122">
        <f>J175</f>
        <v>0</v>
      </c>
      <c r="L103" s="119"/>
    </row>
    <row r="104" spans="2:12" s="9" customFormat="1" ht="24.9" customHeight="1">
      <c r="B104" s="115"/>
      <c r="D104" s="116" t="s">
        <v>118</v>
      </c>
      <c r="E104" s="117"/>
      <c r="F104" s="117"/>
      <c r="G104" s="117"/>
      <c r="H104" s="117"/>
      <c r="I104" s="117"/>
      <c r="J104" s="118">
        <f>J177</f>
        <v>0</v>
      </c>
      <c r="L104" s="115"/>
    </row>
    <row r="105" spans="2:12" s="10" customFormat="1" ht="19.95" customHeight="1">
      <c r="B105" s="119"/>
      <c r="D105" s="120" t="s">
        <v>119</v>
      </c>
      <c r="E105" s="121"/>
      <c r="F105" s="121"/>
      <c r="G105" s="121"/>
      <c r="H105" s="121"/>
      <c r="I105" s="121"/>
      <c r="J105" s="122">
        <f>J178</f>
        <v>0</v>
      </c>
      <c r="L105" s="119"/>
    </row>
    <row r="106" spans="2:12" s="10" customFormat="1" ht="19.95" customHeight="1">
      <c r="B106" s="119"/>
      <c r="D106" s="120" t="s">
        <v>350</v>
      </c>
      <c r="E106" s="121"/>
      <c r="F106" s="121"/>
      <c r="G106" s="121"/>
      <c r="H106" s="121"/>
      <c r="I106" s="121"/>
      <c r="J106" s="122">
        <f>J182</f>
        <v>0</v>
      </c>
      <c r="L106" s="119"/>
    </row>
    <row r="107" spans="2:12" s="10" customFormat="1" ht="19.95" customHeight="1">
      <c r="B107" s="119"/>
      <c r="D107" s="120" t="s">
        <v>431</v>
      </c>
      <c r="E107" s="121"/>
      <c r="F107" s="121"/>
      <c r="G107" s="121"/>
      <c r="H107" s="121"/>
      <c r="I107" s="121"/>
      <c r="J107" s="122">
        <f>J185</f>
        <v>0</v>
      </c>
      <c r="L107" s="119"/>
    </row>
    <row r="108" spans="2:12" s="10" customFormat="1" ht="19.95" customHeight="1">
      <c r="B108" s="119"/>
      <c r="D108" s="120" t="s">
        <v>432</v>
      </c>
      <c r="E108" s="121"/>
      <c r="F108" s="121"/>
      <c r="G108" s="121"/>
      <c r="H108" s="121"/>
      <c r="I108" s="121"/>
      <c r="J108" s="122">
        <f>J189</f>
        <v>0</v>
      </c>
      <c r="L108" s="119"/>
    </row>
    <row r="109" spans="2:12" s="10" customFormat="1" ht="19.95" customHeight="1">
      <c r="B109" s="119"/>
      <c r="D109" s="120" t="s">
        <v>433</v>
      </c>
      <c r="E109" s="121"/>
      <c r="F109" s="121"/>
      <c r="G109" s="121"/>
      <c r="H109" s="121"/>
      <c r="I109" s="121"/>
      <c r="J109" s="122">
        <f>J193</f>
        <v>0</v>
      </c>
      <c r="L109" s="119"/>
    </row>
    <row r="110" spans="2:12" s="10" customFormat="1" ht="19.95" customHeight="1">
      <c r="B110" s="119"/>
      <c r="D110" s="120" t="s">
        <v>434</v>
      </c>
      <c r="E110" s="121"/>
      <c r="F110" s="121"/>
      <c r="G110" s="121"/>
      <c r="H110" s="121"/>
      <c r="I110" s="121"/>
      <c r="J110" s="122">
        <f>J201</f>
        <v>0</v>
      </c>
      <c r="L110" s="119"/>
    </row>
    <row r="111" spans="2:12" s="10" customFormat="1" ht="19.95" customHeight="1">
      <c r="B111" s="119"/>
      <c r="D111" s="120" t="s">
        <v>435</v>
      </c>
      <c r="E111" s="121"/>
      <c r="F111" s="121"/>
      <c r="G111" s="121"/>
      <c r="H111" s="121"/>
      <c r="I111" s="121"/>
      <c r="J111" s="122">
        <f>J210</f>
        <v>0</v>
      </c>
      <c r="L111" s="119"/>
    </row>
    <row r="112" spans="2:12" s="10" customFormat="1" ht="19.95" customHeight="1">
      <c r="B112" s="119"/>
      <c r="D112" s="120" t="s">
        <v>436</v>
      </c>
      <c r="E112" s="121"/>
      <c r="F112" s="121"/>
      <c r="G112" s="121"/>
      <c r="H112" s="121"/>
      <c r="I112" s="121"/>
      <c r="J112" s="122">
        <f>J212</f>
        <v>0</v>
      </c>
      <c r="L112" s="119"/>
    </row>
    <row r="113" spans="1:31" s="10" customFormat="1" ht="19.95" customHeight="1">
      <c r="B113" s="119"/>
      <c r="D113" s="120" t="s">
        <v>437</v>
      </c>
      <c r="E113" s="121"/>
      <c r="F113" s="121"/>
      <c r="G113" s="121"/>
      <c r="H113" s="121"/>
      <c r="I113" s="121"/>
      <c r="J113" s="122">
        <f>J215</f>
        <v>0</v>
      </c>
      <c r="L113" s="119"/>
    </row>
    <row r="114" spans="1:31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9" spans="1:31" s="2" customFormat="1" ht="6.9" customHeight="1">
      <c r="A119" s="2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" customHeight="1">
      <c r="A120" s="29"/>
      <c r="B120" s="30"/>
      <c r="C120" s="18" t="s">
        <v>120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14</v>
      </c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226" t="str">
        <f>E7</f>
        <v>Obnova kultúrneho domu Borša</v>
      </c>
      <c r="F123" s="227"/>
      <c r="G123" s="227"/>
      <c r="H123" s="227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105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184" t="str">
        <f>E9</f>
        <v>01e - Ostatné</v>
      </c>
      <c r="F125" s="228"/>
      <c r="G125" s="228"/>
      <c r="H125" s="228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18</v>
      </c>
      <c r="D127" s="29"/>
      <c r="E127" s="29"/>
      <c r="F127" s="22" t="str">
        <f>F12</f>
        <v>Borša</v>
      </c>
      <c r="G127" s="29"/>
      <c r="H127" s="29"/>
      <c r="I127" s="24" t="s">
        <v>20</v>
      </c>
      <c r="J127" s="55" t="str">
        <f>IF(J12="","",J12)</f>
        <v/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15" customHeight="1">
      <c r="A129" s="29"/>
      <c r="B129" s="30"/>
      <c r="C129" s="24" t="s">
        <v>21</v>
      </c>
      <c r="D129" s="29"/>
      <c r="E129" s="29"/>
      <c r="F129" s="22" t="str">
        <f>E15</f>
        <v>obec Borša</v>
      </c>
      <c r="G129" s="29"/>
      <c r="H129" s="29"/>
      <c r="I129" s="24" t="s">
        <v>27</v>
      </c>
      <c r="J129" s="27" t="str">
        <f>E21</f>
        <v>OON Design s.r.o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15" customHeight="1">
      <c r="A130" s="29"/>
      <c r="B130" s="30"/>
      <c r="C130" s="24" t="s">
        <v>25</v>
      </c>
      <c r="D130" s="29"/>
      <c r="E130" s="29"/>
      <c r="F130" s="22" t="str">
        <f>IF(E18="","",E18)</f>
        <v>Vyplň údaj</v>
      </c>
      <c r="G130" s="29"/>
      <c r="H130" s="29"/>
      <c r="I130" s="24" t="s">
        <v>31</v>
      </c>
      <c r="J130" s="27" t="str">
        <f>E24</f>
        <v>OON Design s.r.o</v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23"/>
      <c r="B132" s="124"/>
      <c r="C132" s="125" t="s">
        <v>121</v>
      </c>
      <c r="D132" s="126" t="s">
        <v>58</v>
      </c>
      <c r="E132" s="126" t="s">
        <v>54</v>
      </c>
      <c r="F132" s="126" t="s">
        <v>55</v>
      </c>
      <c r="G132" s="126" t="s">
        <v>122</v>
      </c>
      <c r="H132" s="126" t="s">
        <v>123</v>
      </c>
      <c r="I132" s="126" t="s">
        <v>124</v>
      </c>
      <c r="J132" s="127" t="s">
        <v>109</v>
      </c>
      <c r="K132" s="128" t="s">
        <v>125</v>
      </c>
      <c r="L132" s="129"/>
      <c r="M132" s="62" t="s">
        <v>1</v>
      </c>
      <c r="N132" s="63" t="s">
        <v>37</v>
      </c>
      <c r="O132" s="63" t="s">
        <v>126</v>
      </c>
      <c r="P132" s="63" t="s">
        <v>127</v>
      </c>
      <c r="Q132" s="63" t="s">
        <v>128</v>
      </c>
      <c r="R132" s="63" t="s">
        <v>129</v>
      </c>
      <c r="S132" s="63" t="s">
        <v>130</v>
      </c>
      <c r="T132" s="64" t="s">
        <v>131</v>
      </c>
      <c r="U132" s="123"/>
      <c r="V132" s="123"/>
      <c r="W132" s="123"/>
      <c r="X132" s="123"/>
      <c r="Y132" s="123"/>
      <c r="Z132" s="123"/>
      <c r="AA132" s="123"/>
      <c r="AB132" s="123"/>
      <c r="AC132" s="123"/>
      <c r="AD132" s="123"/>
      <c r="AE132" s="123"/>
    </row>
    <row r="133" spans="1:65" s="2" customFormat="1" ht="22.8" customHeight="1">
      <c r="A133" s="29"/>
      <c r="B133" s="30"/>
      <c r="C133" s="69" t="s">
        <v>110</v>
      </c>
      <c r="D133" s="29"/>
      <c r="E133" s="29"/>
      <c r="F133" s="29"/>
      <c r="G133" s="29"/>
      <c r="H133" s="29"/>
      <c r="I133" s="29"/>
      <c r="J133" s="130">
        <f>BK133</f>
        <v>0</v>
      </c>
      <c r="K133" s="29"/>
      <c r="L133" s="30"/>
      <c r="M133" s="65"/>
      <c r="N133" s="56"/>
      <c r="O133" s="66"/>
      <c r="P133" s="131">
        <f>P134+P177</f>
        <v>0</v>
      </c>
      <c r="Q133" s="66"/>
      <c r="R133" s="131">
        <f>R134+R177</f>
        <v>97.395346480000001</v>
      </c>
      <c r="S133" s="66"/>
      <c r="T133" s="132">
        <f>T134+T177</f>
        <v>177.0942398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72</v>
      </c>
      <c r="AU133" s="14" t="s">
        <v>111</v>
      </c>
      <c r="BK133" s="133">
        <f>BK134+BK177</f>
        <v>0</v>
      </c>
    </row>
    <row r="134" spans="1:65" s="12" customFormat="1" ht="25.95" customHeight="1">
      <c r="B134" s="134"/>
      <c r="D134" s="135" t="s">
        <v>72</v>
      </c>
      <c r="E134" s="136" t="s">
        <v>132</v>
      </c>
      <c r="F134" s="136" t="s">
        <v>133</v>
      </c>
      <c r="I134" s="137"/>
      <c r="J134" s="138">
        <f>BK134</f>
        <v>0</v>
      </c>
      <c r="L134" s="134"/>
      <c r="M134" s="139"/>
      <c r="N134" s="140"/>
      <c r="O134" s="140"/>
      <c r="P134" s="141">
        <f>P135+P141+P144+P151+P157+P175</f>
        <v>0</v>
      </c>
      <c r="Q134" s="140"/>
      <c r="R134" s="141">
        <f>R135+R141+R144+R151+R157+R175</f>
        <v>83.991111779999997</v>
      </c>
      <c r="S134" s="140"/>
      <c r="T134" s="142">
        <f>T135+T141+T144+T151+T157+T175</f>
        <v>174.23905099999999</v>
      </c>
      <c r="AR134" s="135" t="s">
        <v>81</v>
      </c>
      <c r="AT134" s="143" t="s">
        <v>72</v>
      </c>
      <c r="AU134" s="143" t="s">
        <v>73</v>
      </c>
      <c r="AY134" s="135" t="s">
        <v>134</v>
      </c>
      <c r="BK134" s="144">
        <f>BK135+BK141+BK144+BK151+BK157+BK175</f>
        <v>0</v>
      </c>
    </row>
    <row r="135" spans="1:65" s="12" customFormat="1" ht="22.8" customHeight="1">
      <c r="B135" s="134"/>
      <c r="D135" s="135" t="s">
        <v>72</v>
      </c>
      <c r="E135" s="145" t="s">
        <v>146</v>
      </c>
      <c r="F135" s="145" t="s">
        <v>438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SUM(P136:P140)</f>
        <v>0</v>
      </c>
      <c r="Q135" s="140"/>
      <c r="R135" s="141">
        <f>SUM(R136:R140)</f>
        <v>8.2039659599999997</v>
      </c>
      <c r="S135" s="140"/>
      <c r="T135" s="142">
        <f>SUM(T136:T140)</f>
        <v>0</v>
      </c>
      <c r="AR135" s="135" t="s">
        <v>81</v>
      </c>
      <c r="AT135" s="143" t="s">
        <v>72</v>
      </c>
      <c r="AU135" s="143" t="s">
        <v>81</v>
      </c>
      <c r="AY135" s="135" t="s">
        <v>134</v>
      </c>
      <c r="BK135" s="144">
        <f>SUM(BK136:BK140)</f>
        <v>0</v>
      </c>
    </row>
    <row r="136" spans="1:65" s="2" customFormat="1" ht="37.799999999999997" customHeight="1">
      <c r="A136" s="29"/>
      <c r="B136" s="147"/>
      <c r="C136" s="148" t="s">
        <v>81</v>
      </c>
      <c r="D136" s="148" t="s">
        <v>136</v>
      </c>
      <c r="E136" s="149" t="s">
        <v>439</v>
      </c>
      <c r="F136" s="150" t="s">
        <v>440</v>
      </c>
      <c r="G136" s="151" t="s">
        <v>139</v>
      </c>
      <c r="H136" s="152">
        <v>0.49</v>
      </c>
      <c r="I136" s="153"/>
      <c r="J136" s="152">
        <f>ROUND(I136*H136,3)</f>
        <v>0</v>
      </c>
      <c r="K136" s="154"/>
      <c r="L136" s="30"/>
      <c r="M136" s="155" t="s">
        <v>1</v>
      </c>
      <c r="N136" s="156" t="s">
        <v>39</v>
      </c>
      <c r="O136" s="58"/>
      <c r="P136" s="157">
        <f>O136*H136</f>
        <v>0</v>
      </c>
      <c r="Q136" s="157">
        <v>0.67198999999999998</v>
      </c>
      <c r="R136" s="157">
        <f>Q136*H136</f>
        <v>0.32927509999999999</v>
      </c>
      <c r="S136" s="157">
        <v>0</v>
      </c>
      <c r="T136" s="15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140</v>
      </c>
      <c r="AT136" s="159" t="s">
        <v>136</v>
      </c>
      <c r="AU136" s="159" t="s">
        <v>141</v>
      </c>
      <c r="AY136" s="14" t="s">
        <v>134</v>
      </c>
      <c r="BE136" s="160">
        <f>IF(N136="základná",J136,0)</f>
        <v>0</v>
      </c>
      <c r="BF136" s="160">
        <f>IF(N136="znížená",J136,0)</f>
        <v>0</v>
      </c>
      <c r="BG136" s="160">
        <f>IF(N136="zákl. prenesená",J136,0)</f>
        <v>0</v>
      </c>
      <c r="BH136" s="160">
        <f>IF(N136="zníž. prenesená",J136,0)</f>
        <v>0</v>
      </c>
      <c r="BI136" s="160">
        <f>IF(N136="nulová",J136,0)</f>
        <v>0</v>
      </c>
      <c r="BJ136" s="14" t="s">
        <v>141</v>
      </c>
      <c r="BK136" s="161">
        <f>ROUND(I136*H136,3)</f>
        <v>0</v>
      </c>
      <c r="BL136" s="14" t="s">
        <v>140</v>
      </c>
      <c r="BM136" s="159" t="s">
        <v>441</v>
      </c>
    </row>
    <row r="137" spans="1:65" s="2" customFormat="1" ht="37.799999999999997" customHeight="1">
      <c r="A137" s="29"/>
      <c r="B137" s="147"/>
      <c r="C137" s="148" t="s">
        <v>141</v>
      </c>
      <c r="D137" s="148" t="s">
        <v>136</v>
      </c>
      <c r="E137" s="149" t="s">
        <v>442</v>
      </c>
      <c r="F137" s="150" t="s">
        <v>443</v>
      </c>
      <c r="G137" s="151" t="s">
        <v>139</v>
      </c>
      <c r="H137" s="152">
        <v>1.7410000000000001</v>
      </c>
      <c r="I137" s="153"/>
      <c r="J137" s="152">
        <f>ROUND(I137*H137,3)</f>
        <v>0</v>
      </c>
      <c r="K137" s="154"/>
      <c r="L137" s="30"/>
      <c r="M137" s="155" t="s">
        <v>1</v>
      </c>
      <c r="N137" s="156" t="s">
        <v>39</v>
      </c>
      <c r="O137" s="58"/>
      <c r="P137" s="157">
        <f>O137*H137</f>
        <v>0</v>
      </c>
      <c r="Q137" s="157">
        <v>0.67193999999999998</v>
      </c>
      <c r="R137" s="157">
        <f>Q137*H137</f>
        <v>1.1698475400000001</v>
      </c>
      <c r="S137" s="157">
        <v>0</v>
      </c>
      <c r="T137" s="15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140</v>
      </c>
      <c r="AT137" s="159" t="s">
        <v>136</v>
      </c>
      <c r="AU137" s="159" t="s">
        <v>141</v>
      </c>
      <c r="AY137" s="14" t="s">
        <v>134</v>
      </c>
      <c r="BE137" s="160">
        <f>IF(N137="základná",J137,0)</f>
        <v>0</v>
      </c>
      <c r="BF137" s="160">
        <f>IF(N137="znížená",J137,0)</f>
        <v>0</v>
      </c>
      <c r="BG137" s="160">
        <f>IF(N137="zákl. prenesená",J137,0)</f>
        <v>0</v>
      </c>
      <c r="BH137" s="160">
        <f>IF(N137="zníž. prenesená",J137,0)</f>
        <v>0</v>
      </c>
      <c r="BI137" s="160">
        <f>IF(N137="nulová",J137,0)</f>
        <v>0</v>
      </c>
      <c r="BJ137" s="14" t="s">
        <v>141</v>
      </c>
      <c r="BK137" s="161">
        <f>ROUND(I137*H137,3)</f>
        <v>0</v>
      </c>
      <c r="BL137" s="14" t="s">
        <v>140</v>
      </c>
      <c r="BM137" s="159" t="s">
        <v>444</v>
      </c>
    </row>
    <row r="138" spans="1:65" s="2" customFormat="1" ht="33" customHeight="1">
      <c r="A138" s="29"/>
      <c r="B138" s="147"/>
      <c r="C138" s="148" t="s">
        <v>146</v>
      </c>
      <c r="D138" s="148" t="s">
        <v>136</v>
      </c>
      <c r="E138" s="149" t="s">
        <v>445</v>
      </c>
      <c r="F138" s="150" t="s">
        <v>446</v>
      </c>
      <c r="G138" s="151" t="s">
        <v>175</v>
      </c>
      <c r="H138" s="152">
        <v>2.95</v>
      </c>
      <c r="I138" s="153"/>
      <c r="J138" s="152">
        <f>ROUND(I138*H138,3)</f>
        <v>0</v>
      </c>
      <c r="K138" s="154"/>
      <c r="L138" s="30"/>
      <c r="M138" s="155" t="s">
        <v>1</v>
      </c>
      <c r="N138" s="156" t="s">
        <v>39</v>
      </c>
      <c r="O138" s="58"/>
      <c r="P138" s="157">
        <f>O138*H138</f>
        <v>0</v>
      </c>
      <c r="Q138" s="157">
        <v>7.3819999999999997E-2</v>
      </c>
      <c r="R138" s="157">
        <f>Q138*H138</f>
        <v>0.21776899999999999</v>
      </c>
      <c r="S138" s="157">
        <v>0</v>
      </c>
      <c r="T138" s="15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140</v>
      </c>
      <c r="AT138" s="159" t="s">
        <v>136</v>
      </c>
      <c r="AU138" s="159" t="s">
        <v>141</v>
      </c>
      <c r="AY138" s="14" t="s">
        <v>134</v>
      </c>
      <c r="BE138" s="160">
        <f>IF(N138="základná",J138,0)</f>
        <v>0</v>
      </c>
      <c r="BF138" s="160">
        <f>IF(N138="znížená",J138,0)</f>
        <v>0</v>
      </c>
      <c r="BG138" s="160">
        <f>IF(N138="zákl. prenesená",J138,0)</f>
        <v>0</v>
      </c>
      <c r="BH138" s="160">
        <f>IF(N138="zníž. prenesená",J138,0)</f>
        <v>0</v>
      </c>
      <c r="BI138" s="160">
        <f>IF(N138="nulová",J138,0)</f>
        <v>0</v>
      </c>
      <c r="BJ138" s="14" t="s">
        <v>141</v>
      </c>
      <c r="BK138" s="161">
        <f>ROUND(I138*H138,3)</f>
        <v>0</v>
      </c>
      <c r="BL138" s="14" t="s">
        <v>140</v>
      </c>
      <c r="BM138" s="159" t="s">
        <v>447</v>
      </c>
    </row>
    <row r="139" spans="1:65" s="2" customFormat="1" ht="33" customHeight="1">
      <c r="A139" s="29"/>
      <c r="B139" s="147"/>
      <c r="C139" s="148" t="s">
        <v>140</v>
      </c>
      <c r="D139" s="148" t="s">
        <v>136</v>
      </c>
      <c r="E139" s="149" t="s">
        <v>448</v>
      </c>
      <c r="F139" s="150" t="s">
        <v>449</v>
      </c>
      <c r="G139" s="151" t="s">
        <v>175</v>
      </c>
      <c r="H139" s="152">
        <v>44.914999999999999</v>
      </c>
      <c r="I139" s="153"/>
      <c r="J139" s="152">
        <f>ROUND(I139*H139,3)</f>
        <v>0</v>
      </c>
      <c r="K139" s="154"/>
      <c r="L139" s="30"/>
      <c r="M139" s="155" t="s">
        <v>1</v>
      </c>
      <c r="N139" s="156" t="s">
        <v>39</v>
      </c>
      <c r="O139" s="58"/>
      <c r="P139" s="157">
        <f>O139*H139</f>
        <v>0</v>
      </c>
      <c r="Q139" s="157">
        <v>0.11069</v>
      </c>
      <c r="R139" s="157">
        <f>Q139*H139</f>
        <v>4.9716413499999996</v>
      </c>
      <c r="S139" s="157">
        <v>0</v>
      </c>
      <c r="T139" s="15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140</v>
      </c>
      <c r="AT139" s="159" t="s">
        <v>136</v>
      </c>
      <c r="AU139" s="159" t="s">
        <v>141</v>
      </c>
      <c r="AY139" s="14" t="s">
        <v>134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141</v>
      </c>
      <c r="BK139" s="161">
        <f>ROUND(I139*H139,3)</f>
        <v>0</v>
      </c>
      <c r="BL139" s="14" t="s">
        <v>140</v>
      </c>
      <c r="BM139" s="159" t="s">
        <v>450</v>
      </c>
    </row>
    <row r="140" spans="1:65" s="2" customFormat="1" ht="33" customHeight="1">
      <c r="A140" s="29"/>
      <c r="B140" s="147"/>
      <c r="C140" s="148" t="s">
        <v>153</v>
      </c>
      <c r="D140" s="148" t="s">
        <v>136</v>
      </c>
      <c r="E140" s="149" t="s">
        <v>451</v>
      </c>
      <c r="F140" s="150" t="s">
        <v>452</v>
      </c>
      <c r="G140" s="151" t="s">
        <v>175</v>
      </c>
      <c r="H140" s="152">
        <v>10.279</v>
      </c>
      <c r="I140" s="153"/>
      <c r="J140" s="152">
        <f>ROUND(I140*H140,3)</f>
        <v>0</v>
      </c>
      <c r="K140" s="154"/>
      <c r="L140" s="30"/>
      <c r="M140" s="155" t="s">
        <v>1</v>
      </c>
      <c r="N140" s="156" t="s">
        <v>39</v>
      </c>
      <c r="O140" s="58"/>
      <c r="P140" s="157">
        <f>O140*H140</f>
        <v>0</v>
      </c>
      <c r="Q140" s="157">
        <v>0.14743000000000001</v>
      </c>
      <c r="R140" s="157">
        <f>Q140*H140</f>
        <v>1.51543297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140</v>
      </c>
      <c r="AT140" s="159" t="s">
        <v>136</v>
      </c>
      <c r="AU140" s="159" t="s">
        <v>141</v>
      </c>
      <c r="AY140" s="14" t="s">
        <v>134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4" t="s">
        <v>141</v>
      </c>
      <c r="BK140" s="161">
        <f>ROUND(I140*H140,3)</f>
        <v>0</v>
      </c>
      <c r="BL140" s="14" t="s">
        <v>140</v>
      </c>
      <c r="BM140" s="159" t="s">
        <v>453</v>
      </c>
    </row>
    <row r="141" spans="1:65" s="12" customFormat="1" ht="22.8" customHeight="1">
      <c r="B141" s="134"/>
      <c r="D141" s="135" t="s">
        <v>72</v>
      </c>
      <c r="E141" s="145" t="s">
        <v>140</v>
      </c>
      <c r="F141" s="145" t="s">
        <v>161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SUM(P142:P143)</f>
        <v>0</v>
      </c>
      <c r="Q141" s="140"/>
      <c r="R141" s="141">
        <f>SUM(R142:R143)</f>
        <v>4.3883000000000001</v>
      </c>
      <c r="S141" s="140"/>
      <c r="T141" s="142">
        <f>SUM(T142:T143)</f>
        <v>0</v>
      </c>
      <c r="AR141" s="135" t="s">
        <v>81</v>
      </c>
      <c r="AT141" s="143" t="s">
        <v>72</v>
      </c>
      <c r="AU141" s="143" t="s">
        <v>81</v>
      </c>
      <c r="AY141" s="135" t="s">
        <v>134</v>
      </c>
      <c r="BK141" s="144">
        <f>SUM(BK142:BK143)</f>
        <v>0</v>
      </c>
    </row>
    <row r="142" spans="1:65" s="2" customFormat="1" ht="16.5" customHeight="1">
      <c r="A142" s="29"/>
      <c r="B142" s="147"/>
      <c r="C142" s="148" t="s">
        <v>157</v>
      </c>
      <c r="D142" s="148" t="s">
        <v>136</v>
      </c>
      <c r="E142" s="149" t="s">
        <v>163</v>
      </c>
      <c r="F142" s="150" t="s">
        <v>164</v>
      </c>
      <c r="G142" s="151" t="s">
        <v>165</v>
      </c>
      <c r="H142" s="152">
        <v>1</v>
      </c>
      <c r="I142" s="153"/>
      <c r="J142" s="152">
        <f>ROUND(I142*H142,3)</f>
        <v>0</v>
      </c>
      <c r="K142" s="154"/>
      <c r="L142" s="30"/>
      <c r="M142" s="155" t="s">
        <v>1</v>
      </c>
      <c r="N142" s="156" t="s">
        <v>39</v>
      </c>
      <c r="O142" s="58"/>
      <c r="P142" s="157">
        <f>O142*H142</f>
        <v>0</v>
      </c>
      <c r="Q142" s="157">
        <v>2.19415</v>
      </c>
      <c r="R142" s="157">
        <f>Q142*H142</f>
        <v>2.19415</v>
      </c>
      <c r="S142" s="157">
        <v>0</v>
      </c>
      <c r="T142" s="15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140</v>
      </c>
      <c r="AT142" s="159" t="s">
        <v>136</v>
      </c>
      <c r="AU142" s="159" t="s">
        <v>141</v>
      </c>
      <c r="AY142" s="14" t="s">
        <v>134</v>
      </c>
      <c r="BE142" s="160">
        <f>IF(N142="základná",J142,0)</f>
        <v>0</v>
      </c>
      <c r="BF142" s="160">
        <f>IF(N142="znížená",J142,0)</f>
        <v>0</v>
      </c>
      <c r="BG142" s="160">
        <f>IF(N142="zákl. prenesená",J142,0)</f>
        <v>0</v>
      </c>
      <c r="BH142" s="160">
        <f>IF(N142="zníž. prenesená",J142,0)</f>
        <v>0</v>
      </c>
      <c r="BI142" s="160">
        <f>IF(N142="nulová",J142,0)</f>
        <v>0</v>
      </c>
      <c r="BJ142" s="14" t="s">
        <v>141</v>
      </c>
      <c r="BK142" s="161">
        <f>ROUND(I142*H142,3)</f>
        <v>0</v>
      </c>
      <c r="BL142" s="14" t="s">
        <v>140</v>
      </c>
      <c r="BM142" s="159" t="s">
        <v>166</v>
      </c>
    </row>
    <row r="143" spans="1:65" s="2" customFormat="1" ht="16.5" customHeight="1">
      <c r="A143" s="29"/>
      <c r="B143" s="147"/>
      <c r="C143" s="148" t="s">
        <v>162</v>
      </c>
      <c r="D143" s="148" t="s">
        <v>136</v>
      </c>
      <c r="E143" s="149" t="s">
        <v>168</v>
      </c>
      <c r="F143" s="150" t="s">
        <v>169</v>
      </c>
      <c r="G143" s="151" t="s">
        <v>165</v>
      </c>
      <c r="H143" s="152">
        <v>1</v>
      </c>
      <c r="I143" s="153"/>
      <c r="J143" s="152">
        <f>ROUND(I143*H143,3)</f>
        <v>0</v>
      </c>
      <c r="K143" s="154"/>
      <c r="L143" s="30"/>
      <c r="M143" s="155" t="s">
        <v>1</v>
      </c>
      <c r="N143" s="156" t="s">
        <v>39</v>
      </c>
      <c r="O143" s="58"/>
      <c r="P143" s="157">
        <f>O143*H143</f>
        <v>0</v>
      </c>
      <c r="Q143" s="157">
        <v>2.19415</v>
      </c>
      <c r="R143" s="157">
        <f>Q143*H143</f>
        <v>2.19415</v>
      </c>
      <c r="S143" s="157">
        <v>0</v>
      </c>
      <c r="T143" s="15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140</v>
      </c>
      <c r="AT143" s="159" t="s">
        <v>136</v>
      </c>
      <c r="AU143" s="159" t="s">
        <v>141</v>
      </c>
      <c r="AY143" s="14" t="s">
        <v>134</v>
      </c>
      <c r="BE143" s="160">
        <f>IF(N143="základná",J143,0)</f>
        <v>0</v>
      </c>
      <c r="BF143" s="160">
        <f>IF(N143="znížená",J143,0)</f>
        <v>0</v>
      </c>
      <c r="BG143" s="160">
        <f>IF(N143="zákl. prenesená",J143,0)</f>
        <v>0</v>
      </c>
      <c r="BH143" s="160">
        <f>IF(N143="zníž. prenesená",J143,0)</f>
        <v>0</v>
      </c>
      <c r="BI143" s="160">
        <f>IF(N143="nulová",J143,0)</f>
        <v>0</v>
      </c>
      <c r="BJ143" s="14" t="s">
        <v>141</v>
      </c>
      <c r="BK143" s="161">
        <f>ROUND(I143*H143,3)</f>
        <v>0</v>
      </c>
      <c r="BL143" s="14" t="s">
        <v>140</v>
      </c>
      <c r="BM143" s="159" t="s">
        <v>170</v>
      </c>
    </row>
    <row r="144" spans="1:65" s="12" customFormat="1" ht="22.8" customHeight="1">
      <c r="B144" s="134"/>
      <c r="D144" s="135" t="s">
        <v>72</v>
      </c>
      <c r="E144" s="145" t="s">
        <v>153</v>
      </c>
      <c r="F144" s="145" t="s">
        <v>454</v>
      </c>
      <c r="I144" s="137"/>
      <c r="J144" s="146">
        <f>BK144</f>
        <v>0</v>
      </c>
      <c r="L144" s="134"/>
      <c r="M144" s="139"/>
      <c r="N144" s="140"/>
      <c r="O144" s="140"/>
      <c r="P144" s="141">
        <f>SUM(P145:P150)</f>
        <v>0</v>
      </c>
      <c r="Q144" s="140"/>
      <c r="R144" s="141">
        <f>SUM(R145:R150)</f>
        <v>52.257251099999998</v>
      </c>
      <c r="S144" s="140"/>
      <c r="T144" s="142">
        <f>SUM(T145:T150)</f>
        <v>0</v>
      </c>
      <c r="AR144" s="135" t="s">
        <v>81</v>
      </c>
      <c r="AT144" s="143" t="s">
        <v>72</v>
      </c>
      <c r="AU144" s="143" t="s">
        <v>81</v>
      </c>
      <c r="AY144" s="135" t="s">
        <v>134</v>
      </c>
      <c r="BK144" s="144">
        <f>SUM(BK145:BK150)</f>
        <v>0</v>
      </c>
    </row>
    <row r="145" spans="1:65" s="2" customFormat="1" ht="24.15" customHeight="1">
      <c r="A145" s="29"/>
      <c r="B145" s="147"/>
      <c r="C145" s="148" t="s">
        <v>167</v>
      </c>
      <c r="D145" s="148" t="s">
        <v>136</v>
      </c>
      <c r="E145" s="149" t="s">
        <v>455</v>
      </c>
      <c r="F145" s="150" t="s">
        <v>456</v>
      </c>
      <c r="G145" s="151" t="s">
        <v>175</v>
      </c>
      <c r="H145" s="152">
        <v>78.716999999999999</v>
      </c>
      <c r="I145" s="153"/>
      <c r="J145" s="152">
        <f t="shared" ref="J145:J150" si="0">ROUND(I145*H145,3)</f>
        <v>0</v>
      </c>
      <c r="K145" s="154"/>
      <c r="L145" s="30"/>
      <c r="M145" s="155" t="s">
        <v>1</v>
      </c>
      <c r="N145" s="156" t="s">
        <v>39</v>
      </c>
      <c r="O145" s="58"/>
      <c r="P145" s="157">
        <f t="shared" ref="P145:P150" si="1">O145*H145</f>
        <v>0</v>
      </c>
      <c r="Q145" s="157">
        <v>0.37080000000000002</v>
      </c>
      <c r="R145" s="157">
        <f t="shared" ref="R145:R150" si="2">Q145*H145</f>
        <v>29.188263600000003</v>
      </c>
      <c r="S145" s="157">
        <v>0</v>
      </c>
      <c r="T145" s="158">
        <f t="shared" ref="T145:T150" si="3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140</v>
      </c>
      <c r="AT145" s="159" t="s">
        <v>136</v>
      </c>
      <c r="AU145" s="159" t="s">
        <v>141</v>
      </c>
      <c r="AY145" s="14" t="s">
        <v>134</v>
      </c>
      <c r="BE145" s="160">
        <f t="shared" ref="BE145:BE150" si="4">IF(N145="základná",J145,0)</f>
        <v>0</v>
      </c>
      <c r="BF145" s="160">
        <f t="shared" ref="BF145:BF150" si="5">IF(N145="znížená",J145,0)</f>
        <v>0</v>
      </c>
      <c r="BG145" s="160">
        <f t="shared" ref="BG145:BG150" si="6">IF(N145="zákl. prenesená",J145,0)</f>
        <v>0</v>
      </c>
      <c r="BH145" s="160">
        <f t="shared" ref="BH145:BH150" si="7">IF(N145="zníž. prenesená",J145,0)</f>
        <v>0</v>
      </c>
      <c r="BI145" s="160">
        <f t="shared" ref="BI145:BI150" si="8">IF(N145="nulová",J145,0)</f>
        <v>0</v>
      </c>
      <c r="BJ145" s="14" t="s">
        <v>141</v>
      </c>
      <c r="BK145" s="161">
        <f t="shared" ref="BK145:BK150" si="9">ROUND(I145*H145,3)</f>
        <v>0</v>
      </c>
      <c r="BL145" s="14" t="s">
        <v>140</v>
      </c>
      <c r="BM145" s="159" t="s">
        <v>457</v>
      </c>
    </row>
    <row r="146" spans="1:65" s="2" customFormat="1" ht="16.5" customHeight="1">
      <c r="A146" s="29"/>
      <c r="B146" s="147"/>
      <c r="C146" s="148" t="s">
        <v>172</v>
      </c>
      <c r="D146" s="148" t="s">
        <v>136</v>
      </c>
      <c r="E146" s="149" t="s">
        <v>458</v>
      </c>
      <c r="F146" s="150" t="s">
        <v>459</v>
      </c>
      <c r="G146" s="151" t="s">
        <v>175</v>
      </c>
      <c r="H146" s="152">
        <v>78.716999999999999</v>
      </c>
      <c r="I146" s="153"/>
      <c r="J146" s="152">
        <f t="shared" si="0"/>
        <v>0</v>
      </c>
      <c r="K146" s="154"/>
      <c r="L146" s="30"/>
      <c r="M146" s="155" t="s">
        <v>1</v>
      </c>
      <c r="N146" s="156" t="s">
        <v>39</v>
      </c>
      <c r="O146" s="58"/>
      <c r="P146" s="157">
        <f t="shared" si="1"/>
        <v>0</v>
      </c>
      <c r="Q146" s="157">
        <v>0.215</v>
      </c>
      <c r="R146" s="157">
        <f t="shared" si="2"/>
        <v>16.924154999999999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140</v>
      </c>
      <c r="AT146" s="159" t="s">
        <v>136</v>
      </c>
      <c r="AU146" s="159" t="s">
        <v>141</v>
      </c>
      <c r="AY146" s="14" t="s">
        <v>134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141</v>
      </c>
      <c r="BK146" s="161">
        <f t="shared" si="9"/>
        <v>0</v>
      </c>
      <c r="BL146" s="14" t="s">
        <v>140</v>
      </c>
      <c r="BM146" s="159" t="s">
        <v>460</v>
      </c>
    </row>
    <row r="147" spans="1:65" s="2" customFormat="1" ht="33" customHeight="1">
      <c r="A147" s="29"/>
      <c r="B147" s="147"/>
      <c r="C147" s="148" t="s">
        <v>178</v>
      </c>
      <c r="D147" s="148" t="s">
        <v>136</v>
      </c>
      <c r="E147" s="149" t="s">
        <v>461</v>
      </c>
      <c r="F147" s="150" t="s">
        <v>462</v>
      </c>
      <c r="G147" s="151" t="s">
        <v>175</v>
      </c>
      <c r="H147" s="152">
        <v>5.74</v>
      </c>
      <c r="I147" s="153"/>
      <c r="J147" s="152">
        <f t="shared" si="0"/>
        <v>0</v>
      </c>
      <c r="K147" s="154"/>
      <c r="L147" s="30"/>
      <c r="M147" s="155" t="s">
        <v>1</v>
      </c>
      <c r="N147" s="156" t="s">
        <v>39</v>
      </c>
      <c r="O147" s="58"/>
      <c r="P147" s="157">
        <f t="shared" si="1"/>
        <v>0</v>
      </c>
      <c r="Q147" s="157">
        <v>8.4000000000000005E-2</v>
      </c>
      <c r="R147" s="157">
        <f t="shared" si="2"/>
        <v>0.48216000000000003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140</v>
      </c>
      <c r="AT147" s="159" t="s">
        <v>136</v>
      </c>
      <c r="AU147" s="159" t="s">
        <v>141</v>
      </c>
      <c r="AY147" s="14" t="s">
        <v>134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141</v>
      </c>
      <c r="BK147" s="161">
        <f t="shared" si="9"/>
        <v>0</v>
      </c>
      <c r="BL147" s="14" t="s">
        <v>140</v>
      </c>
      <c r="BM147" s="159" t="s">
        <v>463</v>
      </c>
    </row>
    <row r="148" spans="1:65" s="2" customFormat="1" ht="21.75" customHeight="1">
      <c r="A148" s="29"/>
      <c r="B148" s="147"/>
      <c r="C148" s="162" t="s">
        <v>182</v>
      </c>
      <c r="D148" s="162" t="s">
        <v>265</v>
      </c>
      <c r="E148" s="163" t="s">
        <v>464</v>
      </c>
      <c r="F148" s="164" t="s">
        <v>465</v>
      </c>
      <c r="G148" s="165" t="s">
        <v>175</v>
      </c>
      <c r="H148" s="166">
        <v>5.7969999999999997</v>
      </c>
      <c r="I148" s="167"/>
      <c r="J148" s="166">
        <f t="shared" si="0"/>
        <v>0</v>
      </c>
      <c r="K148" s="168"/>
      <c r="L148" s="169"/>
      <c r="M148" s="170" t="s">
        <v>1</v>
      </c>
      <c r="N148" s="171" t="s">
        <v>39</v>
      </c>
      <c r="O148" s="58"/>
      <c r="P148" s="157">
        <f t="shared" si="1"/>
        <v>0</v>
      </c>
      <c r="Q148" s="157">
        <v>0.13</v>
      </c>
      <c r="R148" s="157">
        <f t="shared" si="2"/>
        <v>0.75361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167</v>
      </c>
      <c r="AT148" s="159" t="s">
        <v>265</v>
      </c>
      <c r="AU148" s="159" t="s">
        <v>141</v>
      </c>
      <c r="AY148" s="14" t="s">
        <v>134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141</v>
      </c>
      <c r="BK148" s="161">
        <f t="shared" si="9"/>
        <v>0</v>
      </c>
      <c r="BL148" s="14" t="s">
        <v>140</v>
      </c>
      <c r="BM148" s="159" t="s">
        <v>466</v>
      </c>
    </row>
    <row r="149" spans="1:65" s="2" customFormat="1" ht="37.799999999999997" customHeight="1">
      <c r="A149" s="29"/>
      <c r="B149" s="147"/>
      <c r="C149" s="148" t="s">
        <v>186</v>
      </c>
      <c r="D149" s="148" t="s">
        <v>136</v>
      </c>
      <c r="E149" s="149" t="s">
        <v>467</v>
      </c>
      <c r="F149" s="150" t="s">
        <v>468</v>
      </c>
      <c r="G149" s="151" t="s">
        <v>175</v>
      </c>
      <c r="H149" s="152">
        <v>20.844999999999999</v>
      </c>
      <c r="I149" s="153"/>
      <c r="J149" s="152">
        <f t="shared" si="0"/>
        <v>0</v>
      </c>
      <c r="K149" s="154"/>
      <c r="L149" s="30"/>
      <c r="M149" s="155" t="s">
        <v>1</v>
      </c>
      <c r="N149" s="156" t="s">
        <v>39</v>
      </c>
      <c r="O149" s="58"/>
      <c r="P149" s="157">
        <f t="shared" si="1"/>
        <v>0</v>
      </c>
      <c r="Q149" s="157">
        <v>9.2499999999999999E-2</v>
      </c>
      <c r="R149" s="157">
        <f t="shared" si="2"/>
        <v>1.9281624999999998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140</v>
      </c>
      <c r="AT149" s="159" t="s">
        <v>136</v>
      </c>
      <c r="AU149" s="159" t="s">
        <v>141</v>
      </c>
      <c r="AY149" s="14" t="s">
        <v>134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141</v>
      </c>
      <c r="BK149" s="161">
        <f t="shared" si="9"/>
        <v>0</v>
      </c>
      <c r="BL149" s="14" t="s">
        <v>140</v>
      </c>
      <c r="BM149" s="159" t="s">
        <v>469</v>
      </c>
    </row>
    <row r="150" spans="1:65" s="2" customFormat="1" ht="16.5" customHeight="1">
      <c r="A150" s="29"/>
      <c r="B150" s="147"/>
      <c r="C150" s="162" t="s">
        <v>190</v>
      </c>
      <c r="D150" s="162" t="s">
        <v>265</v>
      </c>
      <c r="E150" s="163" t="s">
        <v>470</v>
      </c>
      <c r="F150" s="164" t="s">
        <v>471</v>
      </c>
      <c r="G150" s="165" t="s">
        <v>175</v>
      </c>
      <c r="H150" s="166">
        <v>22.93</v>
      </c>
      <c r="I150" s="167"/>
      <c r="J150" s="166">
        <f t="shared" si="0"/>
        <v>0</v>
      </c>
      <c r="K150" s="168"/>
      <c r="L150" s="169"/>
      <c r="M150" s="170" t="s">
        <v>1</v>
      </c>
      <c r="N150" s="171" t="s">
        <v>39</v>
      </c>
      <c r="O150" s="58"/>
      <c r="P150" s="157">
        <f t="shared" si="1"/>
        <v>0</v>
      </c>
      <c r="Q150" s="157">
        <v>0.13</v>
      </c>
      <c r="R150" s="157">
        <f t="shared" si="2"/>
        <v>2.9809000000000001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167</v>
      </c>
      <c r="AT150" s="159" t="s">
        <v>265</v>
      </c>
      <c r="AU150" s="159" t="s">
        <v>141</v>
      </c>
      <c r="AY150" s="14" t="s">
        <v>134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141</v>
      </c>
      <c r="BK150" s="161">
        <f t="shared" si="9"/>
        <v>0</v>
      </c>
      <c r="BL150" s="14" t="s">
        <v>140</v>
      </c>
      <c r="BM150" s="159" t="s">
        <v>472</v>
      </c>
    </row>
    <row r="151" spans="1:65" s="12" customFormat="1" ht="22.8" customHeight="1">
      <c r="B151" s="134"/>
      <c r="D151" s="135" t="s">
        <v>72</v>
      </c>
      <c r="E151" s="145" t="s">
        <v>157</v>
      </c>
      <c r="F151" s="145" t="s">
        <v>171</v>
      </c>
      <c r="I151" s="137"/>
      <c r="J151" s="146">
        <f>BK151</f>
        <v>0</v>
      </c>
      <c r="L151" s="134"/>
      <c r="M151" s="139"/>
      <c r="N151" s="140"/>
      <c r="O151" s="140"/>
      <c r="P151" s="141">
        <f>SUM(P152:P156)</f>
        <v>0</v>
      </c>
      <c r="Q151" s="140"/>
      <c r="R151" s="141">
        <f>SUM(R152:R156)</f>
        <v>6.8162329199999991</v>
      </c>
      <c r="S151" s="140"/>
      <c r="T151" s="142">
        <f>SUM(T152:T156)</f>
        <v>0</v>
      </c>
      <c r="AR151" s="135" t="s">
        <v>81</v>
      </c>
      <c r="AT151" s="143" t="s">
        <v>72</v>
      </c>
      <c r="AU151" s="143" t="s">
        <v>81</v>
      </c>
      <c r="AY151" s="135" t="s">
        <v>134</v>
      </c>
      <c r="BK151" s="144">
        <f>SUM(BK152:BK156)</f>
        <v>0</v>
      </c>
    </row>
    <row r="152" spans="1:65" s="2" customFormat="1" ht="24.15" customHeight="1">
      <c r="A152" s="29"/>
      <c r="B152" s="147"/>
      <c r="C152" s="148" t="s">
        <v>194</v>
      </c>
      <c r="D152" s="148" t="s">
        <v>136</v>
      </c>
      <c r="E152" s="149" t="s">
        <v>473</v>
      </c>
      <c r="F152" s="150" t="s">
        <v>474</v>
      </c>
      <c r="G152" s="151" t="s">
        <v>175</v>
      </c>
      <c r="H152" s="152">
        <v>305.66000000000003</v>
      </c>
      <c r="I152" s="153"/>
      <c r="J152" s="152">
        <f>ROUND(I152*H152,3)</f>
        <v>0</v>
      </c>
      <c r="K152" s="154"/>
      <c r="L152" s="30"/>
      <c r="M152" s="155" t="s">
        <v>1</v>
      </c>
      <c r="N152" s="156" t="s">
        <v>39</v>
      </c>
      <c r="O152" s="58"/>
      <c r="P152" s="157">
        <f>O152*H152</f>
        <v>0</v>
      </c>
      <c r="Q152" s="157">
        <v>4.0000000000000002E-4</v>
      </c>
      <c r="R152" s="157">
        <f>Q152*H152</f>
        <v>0.12226400000000001</v>
      </c>
      <c r="S152" s="157">
        <v>0</v>
      </c>
      <c r="T152" s="15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140</v>
      </c>
      <c r="AT152" s="159" t="s">
        <v>136</v>
      </c>
      <c r="AU152" s="159" t="s">
        <v>141</v>
      </c>
      <c r="AY152" s="14" t="s">
        <v>134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4" t="s">
        <v>141</v>
      </c>
      <c r="BK152" s="161">
        <f>ROUND(I152*H152,3)</f>
        <v>0</v>
      </c>
      <c r="BL152" s="14" t="s">
        <v>140</v>
      </c>
      <c r="BM152" s="159" t="s">
        <v>475</v>
      </c>
    </row>
    <row r="153" spans="1:65" s="2" customFormat="1" ht="24.15" customHeight="1">
      <c r="A153" s="29"/>
      <c r="B153" s="147"/>
      <c r="C153" s="148" t="s">
        <v>198</v>
      </c>
      <c r="D153" s="148" t="s">
        <v>136</v>
      </c>
      <c r="E153" s="149" t="s">
        <v>476</v>
      </c>
      <c r="F153" s="150" t="s">
        <v>477</v>
      </c>
      <c r="G153" s="151" t="s">
        <v>175</v>
      </c>
      <c r="H153" s="152">
        <v>305.66000000000003</v>
      </c>
      <c r="I153" s="153"/>
      <c r="J153" s="152">
        <f>ROUND(I153*H153,3)</f>
        <v>0</v>
      </c>
      <c r="K153" s="154"/>
      <c r="L153" s="30"/>
      <c r="M153" s="155" t="s">
        <v>1</v>
      </c>
      <c r="N153" s="156" t="s">
        <v>39</v>
      </c>
      <c r="O153" s="58"/>
      <c r="P153" s="157">
        <f>O153*H153</f>
        <v>0</v>
      </c>
      <c r="Q153" s="157">
        <v>4.4000000000000003E-3</v>
      </c>
      <c r="R153" s="157">
        <f>Q153*H153</f>
        <v>1.3449040000000001</v>
      </c>
      <c r="S153" s="157">
        <v>0</v>
      </c>
      <c r="T153" s="15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140</v>
      </c>
      <c r="AT153" s="159" t="s">
        <v>136</v>
      </c>
      <c r="AU153" s="159" t="s">
        <v>141</v>
      </c>
      <c r="AY153" s="14" t="s">
        <v>134</v>
      </c>
      <c r="BE153" s="160">
        <f>IF(N153="základná",J153,0)</f>
        <v>0</v>
      </c>
      <c r="BF153" s="160">
        <f>IF(N153="znížená",J153,0)</f>
        <v>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4" t="s">
        <v>141</v>
      </c>
      <c r="BK153" s="161">
        <f>ROUND(I153*H153,3)</f>
        <v>0</v>
      </c>
      <c r="BL153" s="14" t="s">
        <v>140</v>
      </c>
      <c r="BM153" s="159" t="s">
        <v>478</v>
      </c>
    </row>
    <row r="154" spans="1:65" s="2" customFormat="1" ht="24.15" customHeight="1">
      <c r="A154" s="29"/>
      <c r="B154" s="147"/>
      <c r="C154" s="148" t="s">
        <v>176</v>
      </c>
      <c r="D154" s="148" t="s">
        <v>136</v>
      </c>
      <c r="E154" s="149" t="s">
        <v>173</v>
      </c>
      <c r="F154" s="150" t="s">
        <v>174</v>
      </c>
      <c r="G154" s="151" t="s">
        <v>175</v>
      </c>
      <c r="H154" s="152">
        <v>1116.413</v>
      </c>
      <c r="I154" s="153"/>
      <c r="J154" s="152">
        <f>ROUND(I154*H154,3)</f>
        <v>0</v>
      </c>
      <c r="K154" s="154"/>
      <c r="L154" s="30"/>
      <c r="M154" s="155" t="s">
        <v>1</v>
      </c>
      <c r="N154" s="156" t="s">
        <v>39</v>
      </c>
      <c r="O154" s="58"/>
      <c r="P154" s="157">
        <f>O154*H154</f>
        <v>0</v>
      </c>
      <c r="Q154" s="157">
        <v>4.0000000000000002E-4</v>
      </c>
      <c r="R154" s="157">
        <f>Q154*H154</f>
        <v>0.44656520000000005</v>
      </c>
      <c r="S154" s="157">
        <v>0</v>
      </c>
      <c r="T154" s="15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176</v>
      </c>
      <c r="AT154" s="159" t="s">
        <v>136</v>
      </c>
      <c r="AU154" s="159" t="s">
        <v>141</v>
      </c>
      <c r="AY154" s="14" t="s">
        <v>134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4" t="s">
        <v>141</v>
      </c>
      <c r="BK154" s="161">
        <f>ROUND(I154*H154,3)</f>
        <v>0</v>
      </c>
      <c r="BL154" s="14" t="s">
        <v>176</v>
      </c>
      <c r="BM154" s="159" t="s">
        <v>177</v>
      </c>
    </row>
    <row r="155" spans="1:65" s="2" customFormat="1" ht="24.15" customHeight="1">
      <c r="A155" s="29"/>
      <c r="B155" s="147"/>
      <c r="C155" s="148" t="s">
        <v>206</v>
      </c>
      <c r="D155" s="148" t="s">
        <v>136</v>
      </c>
      <c r="E155" s="149" t="s">
        <v>479</v>
      </c>
      <c r="F155" s="150" t="s">
        <v>480</v>
      </c>
      <c r="G155" s="151" t="s">
        <v>175</v>
      </c>
      <c r="H155" s="152">
        <v>930.79499999999996</v>
      </c>
      <c r="I155" s="153"/>
      <c r="J155" s="152">
        <f>ROUND(I155*H155,3)</f>
        <v>0</v>
      </c>
      <c r="K155" s="154"/>
      <c r="L155" s="30"/>
      <c r="M155" s="155" t="s">
        <v>1</v>
      </c>
      <c r="N155" s="156" t="s">
        <v>39</v>
      </c>
      <c r="O155" s="58"/>
      <c r="P155" s="157">
        <f>O155*H155</f>
        <v>0</v>
      </c>
      <c r="Q155" s="157">
        <v>4.1999999999999997E-3</v>
      </c>
      <c r="R155" s="157">
        <f>Q155*H155</f>
        <v>3.9093389999999997</v>
      </c>
      <c r="S155" s="157">
        <v>0</v>
      </c>
      <c r="T155" s="15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140</v>
      </c>
      <c r="AT155" s="159" t="s">
        <v>136</v>
      </c>
      <c r="AU155" s="159" t="s">
        <v>141</v>
      </c>
      <c r="AY155" s="14" t="s">
        <v>134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4" t="s">
        <v>141</v>
      </c>
      <c r="BK155" s="161">
        <f>ROUND(I155*H155,3)</f>
        <v>0</v>
      </c>
      <c r="BL155" s="14" t="s">
        <v>140</v>
      </c>
      <c r="BM155" s="159" t="s">
        <v>481</v>
      </c>
    </row>
    <row r="156" spans="1:65" s="2" customFormat="1" ht="16.5" customHeight="1">
      <c r="A156" s="29"/>
      <c r="B156" s="147"/>
      <c r="C156" s="148" t="s">
        <v>210</v>
      </c>
      <c r="D156" s="148" t="s">
        <v>136</v>
      </c>
      <c r="E156" s="149" t="s">
        <v>482</v>
      </c>
      <c r="F156" s="150" t="s">
        <v>483</v>
      </c>
      <c r="G156" s="151" t="s">
        <v>175</v>
      </c>
      <c r="H156" s="152">
        <v>33.826999999999998</v>
      </c>
      <c r="I156" s="153"/>
      <c r="J156" s="152">
        <f>ROUND(I156*H156,3)</f>
        <v>0</v>
      </c>
      <c r="K156" s="154"/>
      <c r="L156" s="30"/>
      <c r="M156" s="155" t="s">
        <v>1</v>
      </c>
      <c r="N156" s="156" t="s">
        <v>39</v>
      </c>
      <c r="O156" s="58"/>
      <c r="P156" s="157">
        <f>O156*H156</f>
        <v>0</v>
      </c>
      <c r="Q156" s="157">
        <v>2.9360000000000001E-2</v>
      </c>
      <c r="R156" s="157">
        <f>Q156*H156</f>
        <v>0.99316072</v>
      </c>
      <c r="S156" s="157">
        <v>0</v>
      </c>
      <c r="T156" s="15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140</v>
      </c>
      <c r="AT156" s="159" t="s">
        <v>136</v>
      </c>
      <c r="AU156" s="159" t="s">
        <v>141</v>
      </c>
      <c r="AY156" s="14" t="s">
        <v>134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4" t="s">
        <v>141</v>
      </c>
      <c r="BK156" s="161">
        <f>ROUND(I156*H156,3)</f>
        <v>0</v>
      </c>
      <c r="BL156" s="14" t="s">
        <v>140</v>
      </c>
      <c r="BM156" s="159" t="s">
        <v>484</v>
      </c>
    </row>
    <row r="157" spans="1:65" s="12" customFormat="1" ht="22.8" customHeight="1">
      <c r="B157" s="134"/>
      <c r="D157" s="135" t="s">
        <v>72</v>
      </c>
      <c r="E157" s="145" t="s">
        <v>172</v>
      </c>
      <c r="F157" s="145" t="s">
        <v>202</v>
      </c>
      <c r="I157" s="137"/>
      <c r="J157" s="146">
        <f>BK157</f>
        <v>0</v>
      </c>
      <c r="L157" s="134"/>
      <c r="M157" s="139"/>
      <c r="N157" s="140"/>
      <c r="O157" s="140"/>
      <c r="P157" s="141">
        <f>SUM(P158:P174)</f>
        <v>0</v>
      </c>
      <c r="Q157" s="140"/>
      <c r="R157" s="141">
        <f>SUM(R158:R174)</f>
        <v>12.3253618</v>
      </c>
      <c r="S157" s="140"/>
      <c r="T157" s="142">
        <f>SUM(T158:T174)</f>
        <v>174.23905099999999</v>
      </c>
      <c r="AR157" s="135" t="s">
        <v>81</v>
      </c>
      <c r="AT157" s="143" t="s">
        <v>72</v>
      </c>
      <c r="AU157" s="143" t="s">
        <v>81</v>
      </c>
      <c r="AY157" s="135" t="s">
        <v>134</v>
      </c>
      <c r="BK157" s="144">
        <f>SUM(BK158:BK174)</f>
        <v>0</v>
      </c>
    </row>
    <row r="158" spans="1:65" s="2" customFormat="1" ht="37.799999999999997" customHeight="1">
      <c r="A158" s="29"/>
      <c r="B158" s="147"/>
      <c r="C158" s="148" t="s">
        <v>214</v>
      </c>
      <c r="D158" s="148" t="s">
        <v>136</v>
      </c>
      <c r="E158" s="149" t="s">
        <v>485</v>
      </c>
      <c r="F158" s="150" t="s">
        <v>486</v>
      </c>
      <c r="G158" s="151" t="s">
        <v>274</v>
      </c>
      <c r="H158" s="152">
        <v>116.54</v>
      </c>
      <c r="I158" s="153"/>
      <c r="J158" s="152">
        <f t="shared" ref="J158:J174" si="10">ROUND(I158*H158,3)</f>
        <v>0</v>
      </c>
      <c r="K158" s="154"/>
      <c r="L158" s="30"/>
      <c r="M158" s="155" t="s">
        <v>1</v>
      </c>
      <c r="N158" s="156" t="s">
        <v>39</v>
      </c>
      <c r="O158" s="58"/>
      <c r="P158" s="157">
        <f t="shared" ref="P158:P174" si="11">O158*H158</f>
        <v>0</v>
      </c>
      <c r="Q158" s="157">
        <v>8.2669999999999993E-2</v>
      </c>
      <c r="R158" s="157">
        <f t="shared" ref="R158:R174" si="12">Q158*H158</f>
        <v>9.6343618000000006</v>
      </c>
      <c r="S158" s="157">
        <v>0</v>
      </c>
      <c r="T158" s="158">
        <f t="shared" ref="T158:T174" si="13"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140</v>
      </c>
      <c r="AT158" s="159" t="s">
        <v>136</v>
      </c>
      <c r="AU158" s="159" t="s">
        <v>141</v>
      </c>
      <c r="AY158" s="14" t="s">
        <v>134</v>
      </c>
      <c r="BE158" s="160">
        <f t="shared" ref="BE158:BE174" si="14">IF(N158="základná",J158,0)</f>
        <v>0</v>
      </c>
      <c r="BF158" s="160">
        <f t="shared" ref="BF158:BF174" si="15">IF(N158="znížená",J158,0)</f>
        <v>0</v>
      </c>
      <c r="BG158" s="160">
        <f t="shared" ref="BG158:BG174" si="16">IF(N158="zákl. prenesená",J158,0)</f>
        <v>0</v>
      </c>
      <c r="BH158" s="160">
        <f t="shared" ref="BH158:BH174" si="17">IF(N158="zníž. prenesená",J158,0)</f>
        <v>0</v>
      </c>
      <c r="BI158" s="160">
        <f t="shared" ref="BI158:BI174" si="18">IF(N158="nulová",J158,0)</f>
        <v>0</v>
      </c>
      <c r="BJ158" s="14" t="s">
        <v>141</v>
      </c>
      <c r="BK158" s="161">
        <f t="shared" ref="BK158:BK174" si="19">ROUND(I158*H158,3)</f>
        <v>0</v>
      </c>
      <c r="BL158" s="14" t="s">
        <v>140</v>
      </c>
      <c r="BM158" s="159" t="s">
        <v>487</v>
      </c>
    </row>
    <row r="159" spans="1:65" s="2" customFormat="1" ht="16.5" customHeight="1">
      <c r="A159" s="29"/>
      <c r="B159" s="147"/>
      <c r="C159" s="162" t="s">
        <v>7</v>
      </c>
      <c r="D159" s="162" t="s">
        <v>265</v>
      </c>
      <c r="E159" s="163" t="s">
        <v>488</v>
      </c>
      <c r="F159" s="164" t="s">
        <v>489</v>
      </c>
      <c r="G159" s="165" t="s">
        <v>318</v>
      </c>
      <c r="H159" s="166">
        <v>117</v>
      </c>
      <c r="I159" s="167"/>
      <c r="J159" s="166">
        <f t="shared" si="10"/>
        <v>0</v>
      </c>
      <c r="K159" s="168"/>
      <c r="L159" s="169"/>
      <c r="M159" s="170" t="s">
        <v>1</v>
      </c>
      <c r="N159" s="171" t="s">
        <v>39</v>
      </c>
      <c r="O159" s="58"/>
      <c r="P159" s="157">
        <f t="shared" si="11"/>
        <v>0</v>
      </c>
      <c r="Q159" s="157">
        <v>2.3E-2</v>
      </c>
      <c r="R159" s="157">
        <f t="shared" si="12"/>
        <v>2.6909999999999998</v>
      </c>
      <c r="S159" s="157">
        <v>0</v>
      </c>
      <c r="T159" s="158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167</v>
      </c>
      <c r="AT159" s="159" t="s">
        <v>265</v>
      </c>
      <c r="AU159" s="159" t="s">
        <v>141</v>
      </c>
      <c r="AY159" s="14" t="s">
        <v>134</v>
      </c>
      <c r="BE159" s="160">
        <f t="shared" si="14"/>
        <v>0</v>
      </c>
      <c r="BF159" s="160">
        <f t="shared" si="15"/>
        <v>0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141</v>
      </c>
      <c r="BK159" s="161">
        <f t="shared" si="19"/>
        <v>0</v>
      </c>
      <c r="BL159" s="14" t="s">
        <v>140</v>
      </c>
      <c r="BM159" s="159" t="s">
        <v>490</v>
      </c>
    </row>
    <row r="160" spans="1:65" s="2" customFormat="1" ht="24.15" customHeight="1">
      <c r="A160" s="29"/>
      <c r="B160" s="147"/>
      <c r="C160" s="148" t="s">
        <v>221</v>
      </c>
      <c r="D160" s="148" t="s">
        <v>136</v>
      </c>
      <c r="E160" s="149" t="s">
        <v>491</v>
      </c>
      <c r="F160" s="150" t="s">
        <v>492</v>
      </c>
      <c r="G160" s="151" t="s">
        <v>175</v>
      </c>
      <c r="H160" s="152">
        <v>91.06</v>
      </c>
      <c r="I160" s="153"/>
      <c r="J160" s="152">
        <f t="shared" si="10"/>
        <v>0</v>
      </c>
      <c r="K160" s="154"/>
      <c r="L160" s="30"/>
      <c r="M160" s="155" t="s">
        <v>1</v>
      </c>
      <c r="N160" s="156" t="s">
        <v>39</v>
      </c>
      <c r="O160" s="58"/>
      <c r="P160" s="157">
        <f t="shared" si="11"/>
        <v>0</v>
      </c>
      <c r="Q160" s="157">
        <v>0</v>
      </c>
      <c r="R160" s="157">
        <f t="shared" si="12"/>
        <v>0</v>
      </c>
      <c r="S160" s="157">
        <v>0</v>
      </c>
      <c r="T160" s="158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140</v>
      </c>
      <c r="AT160" s="159" t="s">
        <v>136</v>
      </c>
      <c r="AU160" s="159" t="s">
        <v>141</v>
      </c>
      <c r="AY160" s="14" t="s">
        <v>134</v>
      </c>
      <c r="BE160" s="160">
        <f t="shared" si="14"/>
        <v>0</v>
      </c>
      <c r="BF160" s="160">
        <f t="shared" si="15"/>
        <v>0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141</v>
      </c>
      <c r="BK160" s="161">
        <f t="shared" si="19"/>
        <v>0</v>
      </c>
      <c r="BL160" s="14" t="s">
        <v>140</v>
      </c>
      <c r="BM160" s="159" t="s">
        <v>493</v>
      </c>
    </row>
    <row r="161" spans="1:65" s="2" customFormat="1" ht="37.799999999999997" customHeight="1">
      <c r="A161" s="29"/>
      <c r="B161" s="147"/>
      <c r="C161" s="148" t="s">
        <v>225</v>
      </c>
      <c r="D161" s="148" t="s">
        <v>136</v>
      </c>
      <c r="E161" s="149" t="s">
        <v>494</v>
      </c>
      <c r="F161" s="150" t="s">
        <v>495</v>
      </c>
      <c r="G161" s="151" t="s">
        <v>139</v>
      </c>
      <c r="H161" s="152">
        <v>21.102</v>
      </c>
      <c r="I161" s="153"/>
      <c r="J161" s="152">
        <f t="shared" si="10"/>
        <v>0</v>
      </c>
      <c r="K161" s="154"/>
      <c r="L161" s="30"/>
      <c r="M161" s="155" t="s">
        <v>1</v>
      </c>
      <c r="N161" s="156" t="s">
        <v>39</v>
      </c>
      <c r="O161" s="58"/>
      <c r="P161" s="157">
        <f t="shared" si="11"/>
        <v>0</v>
      </c>
      <c r="Q161" s="157">
        <v>0</v>
      </c>
      <c r="R161" s="157">
        <f t="shared" si="12"/>
        <v>0</v>
      </c>
      <c r="S161" s="157">
        <v>2.3849999999999998</v>
      </c>
      <c r="T161" s="158">
        <f t="shared" si="13"/>
        <v>50.328269999999996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140</v>
      </c>
      <c r="AT161" s="159" t="s">
        <v>136</v>
      </c>
      <c r="AU161" s="159" t="s">
        <v>141</v>
      </c>
      <c r="AY161" s="14" t="s">
        <v>134</v>
      </c>
      <c r="BE161" s="160">
        <f t="shared" si="14"/>
        <v>0</v>
      </c>
      <c r="BF161" s="160">
        <f t="shared" si="15"/>
        <v>0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141</v>
      </c>
      <c r="BK161" s="161">
        <f t="shared" si="19"/>
        <v>0</v>
      </c>
      <c r="BL161" s="14" t="s">
        <v>140</v>
      </c>
      <c r="BM161" s="159" t="s">
        <v>496</v>
      </c>
    </row>
    <row r="162" spans="1:65" s="2" customFormat="1" ht="24.15" customHeight="1">
      <c r="A162" s="29"/>
      <c r="B162" s="147"/>
      <c r="C162" s="148" t="s">
        <v>230</v>
      </c>
      <c r="D162" s="148" t="s">
        <v>136</v>
      </c>
      <c r="E162" s="149" t="s">
        <v>497</v>
      </c>
      <c r="F162" s="150" t="s">
        <v>498</v>
      </c>
      <c r="G162" s="151" t="s">
        <v>139</v>
      </c>
      <c r="H162" s="152">
        <v>7.359</v>
      </c>
      <c r="I162" s="153"/>
      <c r="J162" s="152">
        <f t="shared" si="10"/>
        <v>0</v>
      </c>
      <c r="K162" s="154"/>
      <c r="L162" s="30"/>
      <c r="M162" s="155" t="s">
        <v>1</v>
      </c>
      <c r="N162" s="156" t="s">
        <v>39</v>
      </c>
      <c r="O162" s="58"/>
      <c r="P162" s="157">
        <f t="shared" si="11"/>
        <v>0</v>
      </c>
      <c r="Q162" s="157">
        <v>0</v>
      </c>
      <c r="R162" s="157">
        <f t="shared" si="12"/>
        <v>0</v>
      </c>
      <c r="S162" s="157">
        <v>1.633</v>
      </c>
      <c r="T162" s="158">
        <f t="shared" si="13"/>
        <v>12.017246999999999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140</v>
      </c>
      <c r="AT162" s="159" t="s">
        <v>136</v>
      </c>
      <c r="AU162" s="159" t="s">
        <v>141</v>
      </c>
      <c r="AY162" s="14" t="s">
        <v>134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141</v>
      </c>
      <c r="BK162" s="161">
        <f t="shared" si="19"/>
        <v>0</v>
      </c>
      <c r="BL162" s="14" t="s">
        <v>140</v>
      </c>
      <c r="BM162" s="159" t="s">
        <v>499</v>
      </c>
    </row>
    <row r="163" spans="1:65" s="2" customFormat="1" ht="24.15" customHeight="1">
      <c r="A163" s="29"/>
      <c r="B163" s="147"/>
      <c r="C163" s="148" t="s">
        <v>234</v>
      </c>
      <c r="D163" s="148" t="s">
        <v>136</v>
      </c>
      <c r="E163" s="149" t="s">
        <v>500</v>
      </c>
      <c r="F163" s="150" t="s">
        <v>501</v>
      </c>
      <c r="G163" s="151" t="s">
        <v>175</v>
      </c>
      <c r="H163" s="152">
        <v>52.17</v>
      </c>
      <c r="I163" s="153"/>
      <c r="J163" s="152">
        <f t="shared" si="10"/>
        <v>0</v>
      </c>
      <c r="K163" s="154"/>
      <c r="L163" s="30"/>
      <c r="M163" s="155" t="s">
        <v>1</v>
      </c>
      <c r="N163" s="156" t="s">
        <v>39</v>
      </c>
      <c r="O163" s="58"/>
      <c r="P163" s="157">
        <f t="shared" si="11"/>
        <v>0</v>
      </c>
      <c r="Q163" s="157">
        <v>0</v>
      </c>
      <c r="R163" s="157">
        <f t="shared" si="12"/>
        <v>0</v>
      </c>
      <c r="S163" s="157">
        <v>0.432</v>
      </c>
      <c r="T163" s="158">
        <f t="shared" si="13"/>
        <v>22.53744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140</v>
      </c>
      <c r="AT163" s="159" t="s">
        <v>136</v>
      </c>
      <c r="AU163" s="159" t="s">
        <v>141</v>
      </c>
      <c r="AY163" s="14" t="s">
        <v>134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141</v>
      </c>
      <c r="BK163" s="161">
        <f t="shared" si="19"/>
        <v>0</v>
      </c>
      <c r="BL163" s="14" t="s">
        <v>140</v>
      </c>
      <c r="BM163" s="159" t="s">
        <v>502</v>
      </c>
    </row>
    <row r="164" spans="1:65" s="2" customFormat="1" ht="16.5" customHeight="1">
      <c r="A164" s="29"/>
      <c r="B164" s="147"/>
      <c r="C164" s="148" t="s">
        <v>238</v>
      </c>
      <c r="D164" s="148" t="s">
        <v>136</v>
      </c>
      <c r="E164" s="149" t="s">
        <v>503</v>
      </c>
      <c r="F164" s="150" t="s">
        <v>504</v>
      </c>
      <c r="G164" s="151" t="s">
        <v>175</v>
      </c>
      <c r="H164" s="152">
        <v>73.959999999999994</v>
      </c>
      <c r="I164" s="153"/>
      <c r="J164" s="152">
        <f t="shared" si="10"/>
        <v>0</v>
      </c>
      <c r="K164" s="154"/>
      <c r="L164" s="30"/>
      <c r="M164" s="155" t="s">
        <v>1</v>
      </c>
      <c r="N164" s="156" t="s">
        <v>39</v>
      </c>
      <c r="O164" s="58"/>
      <c r="P164" s="157">
        <f t="shared" si="11"/>
        <v>0</v>
      </c>
      <c r="Q164" s="157">
        <v>0</v>
      </c>
      <c r="R164" s="157">
        <f t="shared" si="12"/>
        <v>0</v>
      </c>
      <c r="S164" s="157">
        <v>0.09</v>
      </c>
      <c r="T164" s="158">
        <f t="shared" si="13"/>
        <v>6.6563999999999988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140</v>
      </c>
      <c r="AT164" s="159" t="s">
        <v>136</v>
      </c>
      <c r="AU164" s="159" t="s">
        <v>141</v>
      </c>
      <c r="AY164" s="14" t="s">
        <v>134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141</v>
      </c>
      <c r="BK164" s="161">
        <f t="shared" si="19"/>
        <v>0</v>
      </c>
      <c r="BL164" s="14" t="s">
        <v>140</v>
      </c>
      <c r="BM164" s="159" t="s">
        <v>505</v>
      </c>
    </row>
    <row r="165" spans="1:65" s="2" customFormat="1" ht="33" customHeight="1">
      <c r="A165" s="29"/>
      <c r="B165" s="147"/>
      <c r="C165" s="148" t="s">
        <v>242</v>
      </c>
      <c r="D165" s="148" t="s">
        <v>136</v>
      </c>
      <c r="E165" s="149" t="s">
        <v>506</v>
      </c>
      <c r="F165" s="150" t="s">
        <v>507</v>
      </c>
      <c r="G165" s="151" t="s">
        <v>175</v>
      </c>
      <c r="H165" s="152">
        <v>277.06</v>
      </c>
      <c r="I165" s="153"/>
      <c r="J165" s="152">
        <f t="shared" si="10"/>
        <v>0</v>
      </c>
      <c r="K165" s="154"/>
      <c r="L165" s="30"/>
      <c r="M165" s="155" t="s">
        <v>1</v>
      </c>
      <c r="N165" s="156" t="s">
        <v>39</v>
      </c>
      <c r="O165" s="58"/>
      <c r="P165" s="157">
        <f t="shared" si="11"/>
        <v>0</v>
      </c>
      <c r="Q165" s="157">
        <v>0</v>
      </c>
      <c r="R165" s="157">
        <f t="shared" si="12"/>
        <v>0</v>
      </c>
      <c r="S165" s="157">
        <v>0.02</v>
      </c>
      <c r="T165" s="158">
        <f t="shared" si="13"/>
        <v>5.5411999999999999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140</v>
      </c>
      <c r="AT165" s="159" t="s">
        <v>136</v>
      </c>
      <c r="AU165" s="159" t="s">
        <v>141</v>
      </c>
      <c r="AY165" s="14" t="s">
        <v>134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141</v>
      </c>
      <c r="BK165" s="161">
        <f t="shared" si="19"/>
        <v>0</v>
      </c>
      <c r="BL165" s="14" t="s">
        <v>140</v>
      </c>
      <c r="BM165" s="159" t="s">
        <v>508</v>
      </c>
    </row>
    <row r="166" spans="1:65" s="2" customFormat="1" ht="16.5" customHeight="1">
      <c r="A166" s="29"/>
      <c r="B166" s="147"/>
      <c r="C166" s="148" t="s">
        <v>248</v>
      </c>
      <c r="D166" s="148" t="s">
        <v>136</v>
      </c>
      <c r="E166" s="149" t="s">
        <v>509</v>
      </c>
      <c r="F166" s="150" t="s">
        <v>510</v>
      </c>
      <c r="G166" s="151" t="s">
        <v>274</v>
      </c>
      <c r="H166" s="152">
        <v>22.68</v>
      </c>
      <c r="I166" s="153"/>
      <c r="J166" s="152">
        <f t="shared" si="10"/>
        <v>0</v>
      </c>
      <c r="K166" s="154"/>
      <c r="L166" s="30"/>
      <c r="M166" s="155" t="s">
        <v>1</v>
      </c>
      <c r="N166" s="156" t="s">
        <v>39</v>
      </c>
      <c r="O166" s="58"/>
      <c r="P166" s="157">
        <f t="shared" si="11"/>
        <v>0</v>
      </c>
      <c r="Q166" s="157">
        <v>0</v>
      </c>
      <c r="R166" s="157">
        <f t="shared" si="12"/>
        <v>0</v>
      </c>
      <c r="S166" s="157">
        <v>1.6E-2</v>
      </c>
      <c r="T166" s="158">
        <f t="shared" si="13"/>
        <v>0.36287999999999998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140</v>
      </c>
      <c r="AT166" s="159" t="s">
        <v>136</v>
      </c>
      <c r="AU166" s="159" t="s">
        <v>141</v>
      </c>
      <c r="AY166" s="14" t="s">
        <v>134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141</v>
      </c>
      <c r="BK166" s="161">
        <f t="shared" si="19"/>
        <v>0</v>
      </c>
      <c r="BL166" s="14" t="s">
        <v>140</v>
      </c>
      <c r="BM166" s="159" t="s">
        <v>511</v>
      </c>
    </row>
    <row r="167" spans="1:65" s="2" customFormat="1" ht="33" customHeight="1">
      <c r="A167" s="29"/>
      <c r="B167" s="147"/>
      <c r="C167" s="148" t="s">
        <v>256</v>
      </c>
      <c r="D167" s="148" t="s">
        <v>136</v>
      </c>
      <c r="E167" s="149" t="s">
        <v>512</v>
      </c>
      <c r="F167" s="150" t="s">
        <v>513</v>
      </c>
      <c r="G167" s="151" t="s">
        <v>175</v>
      </c>
      <c r="H167" s="152">
        <v>306.19</v>
      </c>
      <c r="I167" s="153"/>
      <c r="J167" s="152">
        <f t="shared" si="10"/>
        <v>0</v>
      </c>
      <c r="K167" s="154"/>
      <c r="L167" s="30"/>
      <c r="M167" s="155" t="s">
        <v>1</v>
      </c>
      <c r="N167" s="156" t="s">
        <v>39</v>
      </c>
      <c r="O167" s="58"/>
      <c r="P167" s="157">
        <f t="shared" si="11"/>
        <v>0</v>
      </c>
      <c r="Q167" s="157">
        <v>0</v>
      </c>
      <c r="R167" s="157">
        <f t="shared" si="12"/>
        <v>0</v>
      </c>
      <c r="S167" s="157">
        <v>0.05</v>
      </c>
      <c r="T167" s="158">
        <f t="shared" si="13"/>
        <v>15.3095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140</v>
      </c>
      <c r="AT167" s="159" t="s">
        <v>136</v>
      </c>
      <c r="AU167" s="159" t="s">
        <v>141</v>
      </c>
      <c r="AY167" s="14" t="s">
        <v>134</v>
      </c>
      <c r="BE167" s="160">
        <f t="shared" si="14"/>
        <v>0</v>
      </c>
      <c r="BF167" s="160">
        <f t="shared" si="15"/>
        <v>0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141</v>
      </c>
      <c r="BK167" s="161">
        <f t="shared" si="19"/>
        <v>0</v>
      </c>
      <c r="BL167" s="14" t="s">
        <v>140</v>
      </c>
      <c r="BM167" s="159" t="s">
        <v>514</v>
      </c>
    </row>
    <row r="168" spans="1:65" s="2" customFormat="1" ht="33" customHeight="1">
      <c r="A168" s="29"/>
      <c r="B168" s="147"/>
      <c r="C168" s="148" t="s">
        <v>260</v>
      </c>
      <c r="D168" s="148" t="s">
        <v>136</v>
      </c>
      <c r="E168" s="149" t="s">
        <v>515</v>
      </c>
      <c r="F168" s="150" t="s">
        <v>516</v>
      </c>
      <c r="G168" s="151" t="s">
        <v>175</v>
      </c>
      <c r="H168" s="152">
        <v>1289.9829999999999</v>
      </c>
      <c r="I168" s="153"/>
      <c r="J168" s="152">
        <f t="shared" si="10"/>
        <v>0</v>
      </c>
      <c r="K168" s="154"/>
      <c r="L168" s="30"/>
      <c r="M168" s="155" t="s">
        <v>1</v>
      </c>
      <c r="N168" s="156" t="s">
        <v>39</v>
      </c>
      <c r="O168" s="58"/>
      <c r="P168" s="157">
        <f t="shared" si="11"/>
        <v>0</v>
      </c>
      <c r="Q168" s="157">
        <v>0</v>
      </c>
      <c r="R168" s="157">
        <f t="shared" si="12"/>
        <v>0</v>
      </c>
      <c r="S168" s="157">
        <v>4.5999999999999999E-2</v>
      </c>
      <c r="T168" s="158">
        <f t="shared" si="13"/>
        <v>59.339217999999995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140</v>
      </c>
      <c r="AT168" s="159" t="s">
        <v>136</v>
      </c>
      <c r="AU168" s="159" t="s">
        <v>141</v>
      </c>
      <c r="AY168" s="14" t="s">
        <v>134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141</v>
      </c>
      <c r="BK168" s="161">
        <f t="shared" si="19"/>
        <v>0</v>
      </c>
      <c r="BL168" s="14" t="s">
        <v>140</v>
      </c>
      <c r="BM168" s="159" t="s">
        <v>517</v>
      </c>
    </row>
    <row r="169" spans="1:65" s="2" customFormat="1" ht="37.799999999999997" customHeight="1">
      <c r="A169" s="29"/>
      <c r="B169" s="147"/>
      <c r="C169" s="148" t="s">
        <v>264</v>
      </c>
      <c r="D169" s="148" t="s">
        <v>136</v>
      </c>
      <c r="E169" s="149" t="s">
        <v>518</v>
      </c>
      <c r="F169" s="150" t="s">
        <v>519</v>
      </c>
      <c r="G169" s="151" t="s">
        <v>175</v>
      </c>
      <c r="H169" s="152">
        <v>31.571999999999999</v>
      </c>
      <c r="I169" s="153"/>
      <c r="J169" s="152">
        <f t="shared" si="10"/>
        <v>0</v>
      </c>
      <c r="K169" s="154"/>
      <c r="L169" s="30"/>
      <c r="M169" s="155" t="s">
        <v>1</v>
      </c>
      <c r="N169" s="156" t="s">
        <v>39</v>
      </c>
      <c r="O169" s="58"/>
      <c r="P169" s="157">
        <f t="shared" si="11"/>
        <v>0</v>
      </c>
      <c r="Q169" s="157">
        <v>0</v>
      </c>
      <c r="R169" s="157">
        <f t="shared" si="12"/>
        <v>0</v>
      </c>
      <c r="S169" s="157">
        <v>6.8000000000000005E-2</v>
      </c>
      <c r="T169" s="158">
        <f t="shared" si="13"/>
        <v>2.1468959999999999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140</v>
      </c>
      <c r="AT169" s="159" t="s">
        <v>136</v>
      </c>
      <c r="AU169" s="159" t="s">
        <v>141</v>
      </c>
      <c r="AY169" s="14" t="s">
        <v>134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141</v>
      </c>
      <c r="BK169" s="161">
        <f t="shared" si="19"/>
        <v>0</v>
      </c>
      <c r="BL169" s="14" t="s">
        <v>140</v>
      </c>
      <c r="BM169" s="159" t="s">
        <v>520</v>
      </c>
    </row>
    <row r="170" spans="1:65" s="2" customFormat="1" ht="24.15" customHeight="1">
      <c r="A170" s="29"/>
      <c r="B170" s="147"/>
      <c r="C170" s="148" t="s">
        <v>271</v>
      </c>
      <c r="D170" s="148" t="s">
        <v>136</v>
      </c>
      <c r="E170" s="149" t="s">
        <v>226</v>
      </c>
      <c r="F170" s="150" t="s">
        <v>227</v>
      </c>
      <c r="G170" s="151" t="s">
        <v>228</v>
      </c>
      <c r="H170" s="152">
        <v>177.09399999999999</v>
      </c>
      <c r="I170" s="153"/>
      <c r="J170" s="152">
        <f t="shared" si="10"/>
        <v>0</v>
      </c>
      <c r="K170" s="154"/>
      <c r="L170" s="30"/>
      <c r="M170" s="155" t="s">
        <v>1</v>
      </c>
      <c r="N170" s="156" t="s">
        <v>39</v>
      </c>
      <c r="O170" s="58"/>
      <c r="P170" s="157">
        <f t="shared" si="11"/>
        <v>0</v>
      </c>
      <c r="Q170" s="157">
        <v>0</v>
      </c>
      <c r="R170" s="157">
        <f t="shared" si="12"/>
        <v>0</v>
      </c>
      <c r="S170" s="157">
        <v>0</v>
      </c>
      <c r="T170" s="158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140</v>
      </c>
      <c r="AT170" s="159" t="s">
        <v>136</v>
      </c>
      <c r="AU170" s="159" t="s">
        <v>141</v>
      </c>
      <c r="AY170" s="14" t="s">
        <v>134</v>
      </c>
      <c r="BE170" s="160">
        <f t="shared" si="14"/>
        <v>0</v>
      </c>
      <c r="BF170" s="160">
        <f t="shared" si="15"/>
        <v>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4" t="s">
        <v>141</v>
      </c>
      <c r="BK170" s="161">
        <f t="shared" si="19"/>
        <v>0</v>
      </c>
      <c r="BL170" s="14" t="s">
        <v>140</v>
      </c>
      <c r="BM170" s="159" t="s">
        <v>229</v>
      </c>
    </row>
    <row r="171" spans="1:65" s="2" customFormat="1" ht="21.75" customHeight="1">
      <c r="A171" s="29"/>
      <c r="B171" s="147"/>
      <c r="C171" s="148" t="s">
        <v>269</v>
      </c>
      <c r="D171" s="148" t="s">
        <v>136</v>
      </c>
      <c r="E171" s="149" t="s">
        <v>231</v>
      </c>
      <c r="F171" s="150" t="s">
        <v>232</v>
      </c>
      <c r="G171" s="151" t="s">
        <v>228</v>
      </c>
      <c r="H171" s="152">
        <v>177.09399999999999</v>
      </c>
      <c r="I171" s="153"/>
      <c r="J171" s="152">
        <f t="shared" si="10"/>
        <v>0</v>
      </c>
      <c r="K171" s="154"/>
      <c r="L171" s="30"/>
      <c r="M171" s="155" t="s">
        <v>1</v>
      </c>
      <c r="N171" s="156" t="s">
        <v>39</v>
      </c>
      <c r="O171" s="58"/>
      <c r="P171" s="157">
        <f t="shared" si="11"/>
        <v>0</v>
      </c>
      <c r="Q171" s="157">
        <v>0</v>
      </c>
      <c r="R171" s="157">
        <f t="shared" si="12"/>
        <v>0</v>
      </c>
      <c r="S171" s="157">
        <v>0</v>
      </c>
      <c r="T171" s="158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140</v>
      </c>
      <c r="AT171" s="159" t="s">
        <v>136</v>
      </c>
      <c r="AU171" s="159" t="s">
        <v>141</v>
      </c>
      <c r="AY171" s="14" t="s">
        <v>134</v>
      </c>
      <c r="BE171" s="160">
        <f t="shared" si="14"/>
        <v>0</v>
      </c>
      <c r="BF171" s="160">
        <f t="shared" si="15"/>
        <v>0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4" t="s">
        <v>141</v>
      </c>
      <c r="BK171" s="161">
        <f t="shared" si="19"/>
        <v>0</v>
      </c>
      <c r="BL171" s="14" t="s">
        <v>140</v>
      </c>
      <c r="BM171" s="159" t="s">
        <v>233</v>
      </c>
    </row>
    <row r="172" spans="1:65" s="2" customFormat="1" ht="24.15" customHeight="1">
      <c r="A172" s="29"/>
      <c r="B172" s="147"/>
      <c r="C172" s="148" t="s">
        <v>521</v>
      </c>
      <c r="D172" s="148" t="s">
        <v>136</v>
      </c>
      <c r="E172" s="149" t="s">
        <v>235</v>
      </c>
      <c r="F172" s="150" t="s">
        <v>236</v>
      </c>
      <c r="G172" s="151" t="s">
        <v>228</v>
      </c>
      <c r="H172" s="152">
        <v>1239.6579999999999</v>
      </c>
      <c r="I172" s="153"/>
      <c r="J172" s="152">
        <f t="shared" si="10"/>
        <v>0</v>
      </c>
      <c r="K172" s="154"/>
      <c r="L172" s="30"/>
      <c r="M172" s="155" t="s">
        <v>1</v>
      </c>
      <c r="N172" s="156" t="s">
        <v>39</v>
      </c>
      <c r="O172" s="58"/>
      <c r="P172" s="157">
        <f t="shared" si="11"/>
        <v>0</v>
      </c>
      <c r="Q172" s="157">
        <v>0</v>
      </c>
      <c r="R172" s="157">
        <f t="shared" si="12"/>
        <v>0</v>
      </c>
      <c r="S172" s="157">
        <v>0</v>
      </c>
      <c r="T172" s="158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140</v>
      </c>
      <c r="AT172" s="159" t="s">
        <v>136</v>
      </c>
      <c r="AU172" s="159" t="s">
        <v>141</v>
      </c>
      <c r="AY172" s="14" t="s">
        <v>134</v>
      </c>
      <c r="BE172" s="160">
        <f t="shared" si="14"/>
        <v>0</v>
      </c>
      <c r="BF172" s="160">
        <f t="shared" si="15"/>
        <v>0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4" t="s">
        <v>141</v>
      </c>
      <c r="BK172" s="161">
        <f t="shared" si="19"/>
        <v>0</v>
      </c>
      <c r="BL172" s="14" t="s">
        <v>140</v>
      </c>
      <c r="BM172" s="159" t="s">
        <v>237</v>
      </c>
    </row>
    <row r="173" spans="1:65" s="2" customFormat="1" ht="24.15" customHeight="1">
      <c r="A173" s="29"/>
      <c r="B173" s="147"/>
      <c r="C173" s="148" t="s">
        <v>522</v>
      </c>
      <c r="D173" s="148" t="s">
        <v>136</v>
      </c>
      <c r="E173" s="149" t="s">
        <v>239</v>
      </c>
      <c r="F173" s="150" t="s">
        <v>240</v>
      </c>
      <c r="G173" s="151" t="s">
        <v>228</v>
      </c>
      <c r="H173" s="152">
        <v>177.09399999999999</v>
      </c>
      <c r="I173" s="153"/>
      <c r="J173" s="152">
        <f t="shared" si="10"/>
        <v>0</v>
      </c>
      <c r="K173" s="154"/>
      <c r="L173" s="30"/>
      <c r="M173" s="155" t="s">
        <v>1</v>
      </c>
      <c r="N173" s="156" t="s">
        <v>39</v>
      </c>
      <c r="O173" s="58"/>
      <c r="P173" s="157">
        <f t="shared" si="11"/>
        <v>0</v>
      </c>
      <c r="Q173" s="157">
        <v>0</v>
      </c>
      <c r="R173" s="157">
        <f t="shared" si="12"/>
        <v>0</v>
      </c>
      <c r="S173" s="157">
        <v>0</v>
      </c>
      <c r="T173" s="158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140</v>
      </c>
      <c r="AT173" s="159" t="s">
        <v>136</v>
      </c>
      <c r="AU173" s="159" t="s">
        <v>141</v>
      </c>
      <c r="AY173" s="14" t="s">
        <v>134</v>
      </c>
      <c r="BE173" s="160">
        <f t="shared" si="14"/>
        <v>0</v>
      </c>
      <c r="BF173" s="160">
        <f t="shared" si="15"/>
        <v>0</v>
      </c>
      <c r="BG173" s="160">
        <f t="shared" si="16"/>
        <v>0</v>
      </c>
      <c r="BH173" s="160">
        <f t="shared" si="17"/>
        <v>0</v>
      </c>
      <c r="BI173" s="160">
        <f t="shared" si="18"/>
        <v>0</v>
      </c>
      <c r="BJ173" s="14" t="s">
        <v>141</v>
      </c>
      <c r="BK173" s="161">
        <f t="shared" si="19"/>
        <v>0</v>
      </c>
      <c r="BL173" s="14" t="s">
        <v>140</v>
      </c>
      <c r="BM173" s="159" t="s">
        <v>241</v>
      </c>
    </row>
    <row r="174" spans="1:65" s="2" customFormat="1" ht="16.5" customHeight="1">
      <c r="A174" s="29"/>
      <c r="B174" s="147"/>
      <c r="C174" s="148" t="s">
        <v>523</v>
      </c>
      <c r="D174" s="148" t="s">
        <v>136</v>
      </c>
      <c r="E174" s="149" t="s">
        <v>243</v>
      </c>
      <c r="F174" s="150" t="s">
        <v>244</v>
      </c>
      <c r="G174" s="151" t="s">
        <v>228</v>
      </c>
      <c r="H174" s="152">
        <v>177.09399999999999</v>
      </c>
      <c r="I174" s="153"/>
      <c r="J174" s="152">
        <f t="shared" si="10"/>
        <v>0</v>
      </c>
      <c r="K174" s="154"/>
      <c r="L174" s="30"/>
      <c r="M174" s="155" t="s">
        <v>1</v>
      </c>
      <c r="N174" s="156" t="s">
        <v>39</v>
      </c>
      <c r="O174" s="58"/>
      <c r="P174" s="157">
        <f t="shared" si="11"/>
        <v>0</v>
      </c>
      <c r="Q174" s="157">
        <v>0</v>
      </c>
      <c r="R174" s="157">
        <f t="shared" si="12"/>
        <v>0</v>
      </c>
      <c r="S174" s="157">
        <v>0</v>
      </c>
      <c r="T174" s="158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140</v>
      </c>
      <c r="AT174" s="159" t="s">
        <v>136</v>
      </c>
      <c r="AU174" s="159" t="s">
        <v>141</v>
      </c>
      <c r="AY174" s="14" t="s">
        <v>134</v>
      </c>
      <c r="BE174" s="160">
        <f t="shared" si="14"/>
        <v>0</v>
      </c>
      <c r="BF174" s="160">
        <f t="shared" si="15"/>
        <v>0</v>
      </c>
      <c r="BG174" s="160">
        <f t="shared" si="16"/>
        <v>0</v>
      </c>
      <c r="BH174" s="160">
        <f t="shared" si="17"/>
        <v>0</v>
      </c>
      <c r="BI174" s="160">
        <f t="shared" si="18"/>
        <v>0</v>
      </c>
      <c r="BJ174" s="14" t="s">
        <v>141</v>
      </c>
      <c r="BK174" s="161">
        <f t="shared" si="19"/>
        <v>0</v>
      </c>
      <c r="BL174" s="14" t="s">
        <v>140</v>
      </c>
      <c r="BM174" s="159" t="s">
        <v>245</v>
      </c>
    </row>
    <row r="175" spans="1:65" s="12" customFormat="1" ht="22.8" customHeight="1">
      <c r="B175" s="134"/>
      <c r="D175" s="135" t="s">
        <v>72</v>
      </c>
      <c r="E175" s="145" t="s">
        <v>246</v>
      </c>
      <c r="F175" s="145" t="s">
        <v>247</v>
      </c>
      <c r="I175" s="137"/>
      <c r="J175" s="146">
        <f>BK175</f>
        <v>0</v>
      </c>
      <c r="L175" s="134"/>
      <c r="M175" s="139"/>
      <c r="N175" s="140"/>
      <c r="O175" s="140"/>
      <c r="P175" s="141">
        <f>P176</f>
        <v>0</v>
      </c>
      <c r="Q175" s="140"/>
      <c r="R175" s="141">
        <f>R176</f>
        <v>0</v>
      </c>
      <c r="S175" s="140"/>
      <c r="T175" s="142">
        <f>T176</f>
        <v>0</v>
      </c>
      <c r="AR175" s="135" t="s">
        <v>81</v>
      </c>
      <c r="AT175" s="143" t="s">
        <v>72</v>
      </c>
      <c r="AU175" s="143" t="s">
        <v>81</v>
      </c>
      <c r="AY175" s="135" t="s">
        <v>134</v>
      </c>
      <c r="BK175" s="144">
        <f>BK176</f>
        <v>0</v>
      </c>
    </row>
    <row r="176" spans="1:65" s="2" customFormat="1" ht="24.15" customHeight="1">
      <c r="A176" s="29"/>
      <c r="B176" s="147"/>
      <c r="C176" s="148" t="s">
        <v>524</v>
      </c>
      <c r="D176" s="148" t="s">
        <v>136</v>
      </c>
      <c r="E176" s="149" t="s">
        <v>249</v>
      </c>
      <c r="F176" s="150" t="s">
        <v>250</v>
      </c>
      <c r="G176" s="151" t="s">
        <v>228</v>
      </c>
      <c r="H176" s="152">
        <v>83.545000000000002</v>
      </c>
      <c r="I176" s="153"/>
      <c r="J176" s="152">
        <f>ROUND(I176*H176,3)</f>
        <v>0</v>
      </c>
      <c r="K176" s="154"/>
      <c r="L176" s="30"/>
      <c r="M176" s="155" t="s">
        <v>1</v>
      </c>
      <c r="N176" s="156" t="s">
        <v>39</v>
      </c>
      <c r="O176" s="58"/>
      <c r="P176" s="157">
        <f>O176*H176</f>
        <v>0</v>
      </c>
      <c r="Q176" s="157">
        <v>0</v>
      </c>
      <c r="R176" s="157">
        <f>Q176*H176</f>
        <v>0</v>
      </c>
      <c r="S176" s="157">
        <v>0</v>
      </c>
      <c r="T176" s="15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140</v>
      </c>
      <c r="AT176" s="159" t="s">
        <v>136</v>
      </c>
      <c r="AU176" s="159" t="s">
        <v>141</v>
      </c>
      <c r="AY176" s="14" t="s">
        <v>134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4" t="s">
        <v>141</v>
      </c>
      <c r="BK176" s="161">
        <f>ROUND(I176*H176,3)</f>
        <v>0</v>
      </c>
      <c r="BL176" s="14" t="s">
        <v>140</v>
      </c>
      <c r="BM176" s="159" t="s">
        <v>251</v>
      </c>
    </row>
    <row r="177" spans="1:65" s="12" customFormat="1" ht="25.95" customHeight="1">
      <c r="B177" s="134"/>
      <c r="D177" s="135" t="s">
        <v>72</v>
      </c>
      <c r="E177" s="136" t="s">
        <v>252</v>
      </c>
      <c r="F177" s="136" t="s">
        <v>253</v>
      </c>
      <c r="I177" s="137"/>
      <c r="J177" s="138">
        <f>BK177</f>
        <v>0</v>
      </c>
      <c r="L177" s="134"/>
      <c r="M177" s="139"/>
      <c r="N177" s="140"/>
      <c r="O177" s="140"/>
      <c r="P177" s="141">
        <f>P178+P182+P185+P189+P193+P201+P210+P212+P215</f>
        <v>0</v>
      </c>
      <c r="Q177" s="140"/>
      <c r="R177" s="141">
        <f>R178+R182+R185+R189+R193+R201+R210+R212+R215</f>
        <v>13.4042347</v>
      </c>
      <c r="S177" s="140"/>
      <c r="T177" s="142">
        <f>T178+T182+T185+T189+T193+T201+T210+T212+T215</f>
        <v>2.8551888000000001</v>
      </c>
      <c r="AR177" s="135" t="s">
        <v>141</v>
      </c>
      <c r="AT177" s="143" t="s">
        <v>72</v>
      </c>
      <c r="AU177" s="143" t="s">
        <v>73</v>
      </c>
      <c r="AY177" s="135" t="s">
        <v>134</v>
      </c>
      <c r="BK177" s="144">
        <f>BK178+BK182+BK185+BK189+BK193+BK201+BK210+BK212+BK215</f>
        <v>0</v>
      </c>
    </row>
    <row r="178" spans="1:65" s="12" customFormat="1" ht="22.8" customHeight="1">
      <c r="B178" s="134"/>
      <c r="D178" s="135" t="s">
        <v>72</v>
      </c>
      <c r="E178" s="145" t="s">
        <v>254</v>
      </c>
      <c r="F178" s="145" t="s">
        <v>255</v>
      </c>
      <c r="I178" s="137"/>
      <c r="J178" s="146">
        <f>BK178</f>
        <v>0</v>
      </c>
      <c r="L178" s="134"/>
      <c r="M178" s="139"/>
      <c r="N178" s="140"/>
      <c r="O178" s="140"/>
      <c r="P178" s="141">
        <f>SUM(P179:P181)</f>
        <v>0</v>
      </c>
      <c r="Q178" s="140"/>
      <c r="R178" s="141">
        <f>SUM(R179:R181)</f>
        <v>2.7157499999999998E-2</v>
      </c>
      <c r="S178" s="140"/>
      <c r="T178" s="142">
        <f>SUM(T179:T181)</f>
        <v>0</v>
      </c>
      <c r="AR178" s="135" t="s">
        <v>141</v>
      </c>
      <c r="AT178" s="143" t="s">
        <v>72</v>
      </c>
      <c r="AU178" s="143" t="s">
        <v>81</v>
      </c>
      <c r="AY178" s="135" t="s">
        <v>134</v>
      </c>
      <c r="BK178" s="144">
        <f>SUM(BK179:BK181)</f>
        <v>0</v>
      </c>
    </row>
    <row r="179" spans="1:65" s="2" customFormat="1" ht="24.15" customHeight="1">
      <c r="A179" s="29"/>
      <c r="B179" s="147"/>
      <c r="C179" s="148" t="s">
        <v>525</v>
      </c>
      <c r="D179" s="148" t="s">
        <v>136</v>
      </c>
      <c r="E179" s="149" t="s">
        <v>526</v>
      </c>
      <c r="F179" s="150" t="s">
        <v>527</v>
      </c>
      <c r="G179" s="151" t="s">
        <v>175</v>
      </c>
      <c r="H179" s="152">
        <v>78.716999999999999</v>
      </c>
      <c r="I179" s="153"/>
      <c r="J179" s="152">
        <f>ROUND(I179*H179,3)</f>
        <v>0</v>
      </c>
      <c r="K179" s="154"/>
      <c r="L179" s="30"/>
      <c r="M179" s="155" t="s">
        <v>1</v>
      </c>
      <c r="N179" s="156" t="s">
        <v>39</v>
      </c>
      <c r="O179" s="58"/>
      <c r="P179" s="157">
        <f>O179*H179</f>
        <v>0</v>
      </c>
      <c r="Q179" s="157">
        <v>0</v>
      </c>
      <c r="R179" s="157">
        <f>Q179*H179</f>
        <v>0</v>
      </c>
      <c r="S179" s="157">
        <v>0</v>
      </c>
      <c r="T179" s="15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176</v>
      </c>
      <c r="AT179" s="159" t="s">
        <v>136</v>
      </c>
      <c r="AU179" s="159" t="s">
        <v>141</v>
      </c>
      <c r="AY179" s="14" t="s">
        <v>134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4" t="s">
        <v>141</v>
      </c>
      <c r="BK179" s="161">
        <f>ROUND(I179*H179,3)</f>
        <v>0</v>
      </c>
      <c r="BL179" s="14" t="s">
        <v>176</v>
      </c>
      <c r="BM179" s="159" t="s">
        <v>528</v>
      </c>
    </row>
    <row r="180" spans="1:65" s="2" customFormat="1" ht="16.5" customHeight="1">
      <c r="A180" s="29"/>
      <c r="B180" s="147"/>
      <c r="C180" s="162" t="s">
        <v>529</v>
      </c>
      <c r="D180" s="162" t="s">
        <v>265</v>
      </c>
      <c r="E180" s="163" t="s">
        <v>530</v>
      </c>
      <c r="F180" s="164" t="s">
        <v>531</v>
      </c>
      <c r="G180" s="165" t="s">
        <v>175</v>
      </c>
      <c r="H180" s="166">
        <v>90.525000000000006</v>
      </c>
      <c r="I180" s="167"/>
      <c r="J180" s="166">
        <f>ROUND(I180*H180,3)</f>
        <v>0</v>
      </c>
      <c r="K180" s="168"/>
      <c r="L180" s="169"/>
      <c r="M180" s="170" t="s">
        <v>1</v>
      </c>
      <c r="N180" s="171" t="s">
        <v>39</v>
      </c>
      <c r="O180" s="58"/>
      <c r="P180" s="157">
        <f>O180*H180</f>
        <v>0</v>
      </c>
      <c r="Q180" s="157">
        <v>2.9999999999999997E-4</v>
      </c>
      <c r="R180" s="157">
        <f>Q180*H180</f>
        <v>2.7157499999999998E-2</v>
      </c>
      <c r="S180" s="157">
        <v>0</v>
      </c>
      <c r="T180" s="15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269</v>
      </c>
      <c r="AT180" s="159" t="s">
        <v>265</v>
      </c>
      <c r="AU180" s="159" t="s">
        <v>141</v>
      </c>
      <c r="AY180" s="14" t="s">
        <v>134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4" t="s">
        <v>141</v>
      </c>
      <c r="BK180" s="161">
        <f>ROUND(I180*H180,3)</f>
        <v>0</v>
      </c>
      <c r="BL180" s="14" t="s">
        <v>176</v>
      </c>
      <c r="BM180" s="159" t="s">
        <v>532</v>
      </c>
    </row>
    <row r="181" spans="1:65" s="2" customFormat="1" ht="24.15" customHeight="1">
      <c r="A181" s="29"/>
      <c r="B181" s="147"/>
      <c r="C181" s="148" t="s">
        <v>533</v>
      </c>
      <c r="D181" s="148" t="s">
        <v>136</v>
      </c>
      <c r="E181" s="149" t="s">
        <v>276</v>
      </c>
      <c r="F181" s="150" t="s">
        <v>277</v>
      </c>
      <c r="G181" s="151" t="s">
        <v>228</v>
      </c>
      <c r="H181" s="152">
        <v>2.7E-2</v>
      </c>
      <c r="I181" s="153"/>
      <c r="J181" s="152">
        <f>ROUND(I181*H181,3)</f>
        <v>0</v>
      </c>
      <c r="K181" s="154"/>
      <c r="L181" s="30"/>
      <c r="M181" s="155" t="s">
        <v>1</v>
      </c>
      <c r="N181" s="156" t="s">
        <v>39</v>
      </c>
      <c r="O181" s="58"/>
      <c r="P181" s="157">
        <f>O181*H181</f>
        <v>0</v>
      </c>
      <c r="Q181" s="157">
        <v>0</v>
      </c>
      <c r="R181" s="157">
        <f>Q181*H181</f>
        <v>0</v>
      </c>
      <c r="S181" s="157">
        <v>0</v>
      </c>
      <c r="T181" s="15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176</v>
      </c>
      <c r="AT181" s="159" t="s">
        <v>136</v>
      </c>
      <c r="AU181" s="159" t="s">
        <v>141</v>
      </c>
      <c r="AY181" s="14" t="s">
        <v>134</v>
      </c>
      <c r="BE181" s="160">
        <f>IF(N181="základná",J181,0)</f>
        <v>0</v>
      </c>
      <c r="BF181" s="160">
        <f>IF(N181="znížená",J181,0)</f>
        <v>0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4" t="s">
        <v>141</v>
      </c>
      <c r="BK181" s="161">
        <f>ROUND(I181*H181,3)</f>
        <v>0</v>
      </c>
      <c r="BL181" s="14" t="s">
        <v>176</v>
      </c>
      <c r="BM181" s="159" t="s">
        <v>534</v>
      </c>
    </row>
    <row r="182" spans="1:65" s="12" customFormat="1" ht="22.8" customHeight="1">
      <c r="B182" s="134"/>
      <c r="D182" s="135" t="s">
        <v>72</v>
      </c>
      <c r="E182" s="145" t="s">
        <v>380</v>
      </c>
      <c r="F182" s="145" t="s">
        <v>381</v>
      </c>
      <c r="I182" s="137"/>
      <c r="J182" s="146">
        <f>BK182</f>
        <v>0</v>
      </c>
      <c r="L182" s="134"/>
      <c r="M182" s="139"/>
      <c r="N182" s="140"/>
      <c r="O182" s="140"/>
      <c r="P182" s="141">
        <f>SUM(P183:P184)</f>
        <v>0</v>
      </c>
      <c r="Q182" s="140"/>
      <c r="R182" s="141">
        <f>SUM(R183:R184)</f>
        <v>0</v>
      </c>
      <c r="S182" s="140"/>
      <c r="T182" s="142">
        <f>SUM(T183:T184)</f>
        <v>2.1609588</v>
      </c>
      <c r="AR182" s="135" t="s">
        <v>141</v>
      </c>
      <c r="AT182" s="143" t="s">
        <v>72</v>
      </c>
      <c r="AU182" s="143" t="s">
        <v>81</v>
      </c>
      <c r="AY182" s="135" t="s">
        <v>134</v>
      </c>
      <c r="BK182" s="144">
        <f>SUM(BK183:BK184)</f>
        <v>0</v>
      </c>
    </row>
    <row r="183" spans="1:65" s="2" customFormat="1" ht="24.15" customHeight="1">
      <c r="A183" s="29"/>
      <c r="B183" s="147"/>
      <c r="C183" s="148" t="s">
        <v>535</v>
      </c>
      <c r="D183" s="148" t="s">
        <v>136</v>
      </c>
      <c r="E183" s="149" t="s">
        <v>536</v>
      </c>
      <c r="F183" s="150" t="s">
        <v>537</v>
      </c>
      <c r="G183" s="151" t="s">
        <v>175</v>
      </c>
      <c r="H183" s="152">
        <v>467.74</v>
      </c>
      <c r="I183" s="153"/>
      <c r="J183" s="152">
        <f>ROUND(I183*H183,3)</f>
        <v>0</v>
      </c>
      <c r="K183" s="154"/>
      <c r="L183" s="30"/>
      <c r="M183" s="155" t="s">
        <v>1</v>
      </c>
      <c r="N183" s="156" t="s">
        <v>39</v>
      </c>
      <c r="O183" s="58"/>
      <c r="P183" s="157">
        <f>O183*H183</f>
        <v>0</v>
      </c>
      <c r="Q183" s="157">
        <v>0</v>
      </c>
      <c r="R183" s="157">
        <f>Q183*H183</f>
        <v>0</v>
      </c>
      <c r="S183" s="157">
        <v>4.62E-3</v>
      </c>
      <c r="T183" s="158">
        <f>S183*H183</f>
        <v>2.1609588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176</v>
      </c>
      <c r="AT183" s="159" t="s">
        <v>136</v>
      </c>
      <c r="AU183" s="159" t="s">
        <v>141</v>
      </c>
      <c r="AY183" s="14" t="s">
        <v>134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4" t="s">
        <v>141</v>
      </c>
      <c r="BK183" s="161">
        <f>ROUND(I183*H183,3)</f>
        <v>0</v>
      </c>
      <c r="BL183" s="14" t="s">
        <v>176</v>
      </c>
      <c r="BM183" s="159" t="s">
        <v>538</v>
      </c>
    </row>
    <row r="184" spans="1:65" s="2" customFormat="1" ht="24.15" customHeight="1">
      <c r="A184" s="29"/>
      <c r="B184" s="147"/>
      <c r="C184" s="148" t="s">
        <v>539</v>
      </c>
      <c r="D184" s="148" t="s">
        <v>136</v>
      </c>
      <c r="E184" s="149" t="s">
        <v>388</v>
      </c>
      <c r="F184" s="150" t="s">
        <v>389</v>
      </c>
      <c r="G184" s="151" t="s">
        <v>228</v>
      </c>
      <c r="H184" s="152">
        <v>0</v>
      </c>
      <c r="I184" s="153"/>
      <c r="J184" s="152">
        <f>ROUND(I184*H184,3)</f>
        <v>0</v>
      </c>
      <c r="K184" s="154"/>
      <c r="L184" s="30"/>
      <c r="M184" s="155" t="s">
        <v>1</v>
      </c>
      <c r="N184" s="156" t="s">
        <v>39</v>
      </c>
      <c r="O184" s="58"/>
      <c r="P184" s="157">
        <f>O184*H184</f>
        <v>0</v>
      </c>
      <c r="Q184" s="157">
        <v>0</v>
      </c>
      <c r="R184" s="157">
        <f>Q184*H184</f>
        <v>0</v>
      </c>
      <c r="S184" s="157">
        <v>0</v>
      </c>
      <c r="T184" s="15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176</v>
      </c>
      <c r="AT184" s="159" t="s">
        <v>136</v>
      </c>
      <c r="AU184" s="159" t="s">
        <v>141</v>
      </c>
      <c r="AY184" s="14" t="s">
        <v>134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4" t="s">
        <v>141</v>
      </c>
      <c r="BK184" s="161">
        <f>ROUND(I184*H184,3)</f>
        <v>0</v>
      </c>
      <c r="BL184" s="14" t="s">
        <v>176</v>
      </c>
      <c r="BM184" s="159" t="s">
        <v>390</v>
      </c>
    </row>
    <row r="185" spans="1:65" s="12" customFormat="1" ht="22.8" customHeight="1">
      <c r="B185" s="134"/>
      <c r="D185" s="135" t="s">
        <v>72</v>
      </c>
      <c r="E185" s="145" t="s">
        <v>540</v>
      </c>
      <c r="F185" s="145" t="s">
        <v>541</v>
      </c>
      <c r="I185" s="137"/>
      <c r="J185" s="146">
        <f>BK185</f>
        <v>0</v>
      </c>
      <c r="L185" s="134"/>
      <c r="M185" s="139"/>
      <c r="N185" s="140"/>
      <c r="O185" s="140"/>
      <c r="P185" s="141">
        <f>SUM(P186:P188)</f>
        <v>0</v>
      </c>
      <c r="Q185" s="140"/>
      <c r="R185" s="141">
        <f>SUM(R186:R188)</f>
        <v>4.1298430999999995</v>
      </c>
      <c r="S185" s="140"/>
      <c r="T185" s="142">
        <f>SUM(T186:T188)</f>
        <v>0</v>
      </c>
      <c r="AR185" s="135" t="s">
        <v>141</v>
      </c>
      <c r="AT185" s="143" t="s">
        <v>72</v>
      </c>
      <c r="AU185" s="143" t="s">
        <v>81</v>
      </c>
      <c r="AY185" s="135" t="s">
        <v>134</v>
      </c>
      <c r="BK185" s="144">
        <f>SUM(BK186:BK188)</f>
        <v>0</v>
      </c>
    </row>
    <row r="186" spans="1:65" s="2" customFormat="1" ht="24.15" customHeight="1">
      <c r="A186" s="29"/>
      <c r="B186" s="147"/>
      <c r="C186" s="148" t="s">
        <v>542</v>
      </c>
      <c r="D186" s="148" t="s">
        <v>136</v>
      </c>
      <c r="E186" s="149" t="s">
        <v>543</v>
      </c>
      <c r="F186" s="150" t="s">
        <v>544</v>
      </c>
      <c r="G186" s="151" t="s">
        <v>175</v>
      </c>
      <c r="H186" s="152">
        <v>455.33</v>
      </c>
      <c r="I186" s="153"/>
      <c r="J186" s="152">
        <f>ROUND(I186*H186,3)</f>
        <v>0</v>
      </c>
      <c r="K186" s="154"/>
      <c r="L186" s="30"/>
      <c r="M186" s="155" t="s">
        <v>1</v>
      </c>
      <c r="N186" s="156" t="s">
        <v>39</v>
      </c>
      <c r="O186" s="58"/>
      <c r="P186" s="157">
        <f>O186*H186</f>
        <v>0</v>
      </c>
      <c r="Q186" s="157">
        <v>6.9999999999999994E-5</v>
      </c>
      <c r="R186" s="157">
        <f>Q186*H186</f>
        <v>3.1873099999999994E-2</v>
      </c>
      <c r="S186" s="157">
        <v>0</v>
      </c>
      <c r="T186" s="15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176</v>
      </c>
      <c r="AT186" s="159" t="s">
        <v>136</v>
      </c>
      <c r="AU186" s="159" t="s">
        <v>141</v>
      </c>
      <c r="AY186" s="14" t="s">
        <v>134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4" t="s">
        <v>141</v>
      </c>
      <c r="BK186" s="161">
        <f>ROUND(I186*H186,3)</f>
        <v>0</v>
      </c>
      <c r="BL186" s="14" t="s">
        <v>176</v>
      </c>
      <c r="BM186" s="159" t="s">
        <v>545</v>
      </c>
    </row>
    <row r="187" spans="1:65" s="2" customFormat="1" ht="24.15" customHeight="1">
      <c r="A187" s="29"/>
      <c r="B187" s="147"/>
      <c r="C187" s="162" t="s">
        <v>546</v>
      </c>
      <c r="D187" s="162" t="s">
        <v>265</v>
      </c>
      <c r="E187" s="163" t="s">
        <v>547</v>
      </c>
      <c r="F187" s="164" t="s">
        <v>548</v>
      </c>
      <c r="G187" s="165" t="s">
        <v>175</v>
      </c>
      <c r="H187" s="166">
        <v>455.33</v>
      </c>
      <c r="I187" s="167"/>
      <c r="J187" s="166">
        <f>ROUND(I187*H187,3)</f>
        <v>0</v>
      </c>
      <c r="K187" s="168"/>
      <c r="L187" s="169"/>
      <c r="M187" s="170" t="s">
        <v>1</v>
      </c>
      <c r="N187" s="171" t="s">
        <v>39</v>
      </c>
      <c r="O187" s="58"/>
      <c r="P187" s="157">
        <f>O187*H187</f>
        <v>0</v>
      </c>
      <c r="Q187" s="157">
        <v>8.9999999999999993E-3</v>
      </c>
      <c r="R187" s="157">
        <f>Q187*H187</f>
        <v>4.0979699999999992</v>
      </c>
      <c r="S187" s="157">
        <v>0</v>
      </c>
      <c r="T187" s="15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269</v>
      </c>
      <c r="AT187" s="159" t="s">
        <v>265</v>
      </c>
      <c r="AU187" s="159" t="s">
        <v>141</v>
      </c>
      <c r="AY187" s="14" t="s">
        <v>134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4" t="s">
        <v>141</v>
      </c>
      <c r="BK187" s="161">
        <f>ROUND(I187*H187,3)</f>
        <v>0</v>
      </c>
      <c r="BL187" s="14" t="s">
        <v>176</v>
      </c>
      <c r="BM187" s="159" t="s">
        <v>549</v>
      </c>
    </row>
    <row r="188" spans="1:65" s="2" customFormat="1" ht="33" customHeight="1">
      <c r="A188" s="29"/>
      <c r="B188" s="147"/>
      <c r="C188" s="148" t="s">
        <v>550</v>
      </c>
      <c r="D188" s="148" t="s">
        <v>136</v>
      </c>
      <c r="E188" s="149" t="s">
        <v>551</v>
      </c>
      <c r="F188" s="150" t="s">
        <v>552</v>
      </c>
      <c r="G188" s="151" t="s">
        <v>228</v>
      </c>
      <c r="H188" s="152">
        <v>4.13</v>
      </c>
      <c r="I188" s="153"/>
      <c r="J188" s="152">
        <f>ROUND(I188*H188,3)</f>
        <v>0</v>
      </c>
      <c r="K188" s="154"/>
      <c r="L188" s="30"/>
      <c r="M188" s="155" t="s">
        <v>1</v>
      </c>
      <c r="N188" s="156" t="s">
        <v>39</v>
      </c>
      <c r="O188" s="58"/>
      <c r="P188" s="157">
        <f>O188*H188</f>
        <v>0</v>
      </c>
      <c r="Q188" s="157">
        <v>0</v>
      </c>
      <c r="R188" s="157">
        <f>Q188*H188</f>
        <v>0</v>
      </c>
      <c r="S188" s="157">
        <v>0</v>
      </c>
      <c r="T188" s="15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176</v>
      </c>
      <c r="AT188" s="159" t="s">
        <v>136</v>
      </c>
      <c r="AU188" s="159" t="s">
        <v>141</v>
      </c>
      <c r="AY188" s="14" t="s">
        <v>134</v>
      </c>
      <c r="BE188" s="160">
        <f>IF(N188="základná",J188,0)</f>
        <v>0</v>
      </c>
      <c r="BF188" s="160">
        <f>IF(N188="znížená",J188,0)</f>
        <v>0</v>
      </c>
      <c r="BG188" s="160">
        <f>IF(N188="zákl. prenesená",J188,0)</f>
        <v>0</v>
      </c>
      <c r="BH188" s="160">
        <f>IF(N188="zníž. prenesená",J188,0)</f>
        <v>0</v>
      </c>
      <c r="BI188" s="160">
        <f>IF(N188="nulová",J188,0)</f>
        <v>0</v>
      </c>
      <c r="BJ188" s="14" t="s">
        <v>141</v>
      </c>
      <c r="BK188" s="161">
        <f>ROUND(I188*H188,3)</f>
        <v>0</v>
      </c>
      <c r="BL188" s="14" t="s">
        <v>176</v>
      </c>
      <c r="BM188" s="159" t="s">
        <v>553</v>
      </c>
    </row>
    <row r="189" spans="1:65" s="12" customFormat="1" ht="22.8" customHeight="1">
      <c r="B189" s="134"/>
      <c r="D189" s="135" t="s">
        <v>72</v>
      </c>
      <c r="E189" s="145" t="s">
        <v>554</v>
      </c>
      <c r="F189" s="145" t="s">
        <v>555</v>
      </c>
      <c r="I189" s="137"/>
      <c r="J189" s="146">
        <f>BK189</f>
        <v>0</v>
      </c>
      <c r="L189" s="134"/>
      <c r="M189" s="139"/>
      <c r="N189" s="140"/>
      <c r="O189" s="140"/>
      <c r="P189" s="141">
        <f>SUM(P190:P192)</f>
        <v>0</v>
      </c>
      <c r="Q189" s="140"/>
      <c r="R189" s="141">
        <f>SUM(R190:R192)</f>
        <v>0</v>
      </c>
      <c r="S189" s="140"/>
      <c r="T189" s="142">
        <f>SUM(T190:T192)</f>
        <v>0.16997000000000001</v>
      </c>
      <c r="AR189" s="135" t="s">
        <v>141</v>
      </c>
      <c r="AT189" s="143" t="s">
        <v>72</v>
      </c>
      <c r="AU189" s="143" t="s">
        <v>81</v>
      </c>
      <c r="AY189" s="135" t="s">
        <v>134</v>
      </c>
      <c r="BK189" s="144">
        <f>SUM(BK190:BK192)</f>
        <v>0</v>
      </c>
    </row>
    <row r="190" spans="1:65" s="2" customFormat="1" ht="24.15" customHeight="1">
      <c r="A190" s="29"/>
      <c r="B190" s="147"/>
      <c r="C190" s="148" t="s">
        <v>556</v>
      </c>
      <c r="D190" s="148" t="s">
        <v>136</v>
      </c>
      <c r="E190" s="149" t="s">
        <v>557</v>
      </c>
      <c r="F190" s="150" t="s">
        <v>558</v>
      </c>
      <c r="G190" s="151" t="s">
        <v>559</v>
      </c>
      <c r="H190" s="152">
        <v>5</v>
      </c>
      <c r="I190" s="153"/>
      <c r="J190" s="152">
        <f>ROUND(I190*H190,3)</f>
        <v>0</v>
      </c>
      <c r="K190" s="154"/>
      <c r="L190" s="30"/>
      <c r="M190" s="155" t="s">
        <v>1</v>
      </c>
      <c r="N190" s="156" t="s">
        <v>39</v>
      </c>
      <c r="O190" s="58"/>
      <c r="P190" s="157">
        <f>O190*H190</f>
        <v>0</v>
      </c>
      <c r="Q190" s="157">
        <v>0</v>
      </c>
      <c r="R190" s="157">
        <f>Q190*H190</f>
        <v>0</v>
      </c>
      <c r="S190" s="157">
        <v>1.933E-2</v>
      </c>
      <c r="T190" s="158">
        <f>S190*H190</f>
        <v>9.665E-2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176</v>
      </c>
      <c r="AT190" s="159" t="s">
        <v>136</v>
      </c>
      <c r="AU190" s="159" t="s">
        <v>141</v>
      </c>
      <c r="AY190" s="14" t="s">
        <v>134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4" t="s">
        <v>141</v>
      </c>
      <c r="BK190" s="161">
        <f>ROUND(I190*H190,3)</f>
        <v>0</v>
      </c>
      <c r="BL190" s="14" t="s">
        <v>176</v>
      </c>
      <c r="BM190" s="159" t="s">
        <v>560</v>
      </c>
    </row>
    <row r="191" spans="1:65" s="2" customFormat="1" ht="24.15" customHeight="1">
      <c r="A191" s="29"/>
      <c r="B191" s="147"/>
      <c r="C191" s="148" t="s">
        <v>561</v>
      </c>
      <c r="D191" s="148" t="s">
        <v>136</v>
      </c>
      <c r="E191" s="149" t="s">
        <v>562</v>
      </c>
      <c r="F191" s="150" t="s">
        <v>563</v>
      </c>
      <c r="G191" s="151" t="s">
        <v>559</v>
      </c>
      <c r="H191" s="152">
        <v>2</v>
      </c>
      <c r="I191" s="153"/>
      <c r="J191" s="152">
        <f>ROUND(I191*H191,3)</f>
        <v>0</v>
      </c>
      <c r="K191" s="154"/>
      <c r="L191" s="30"/>
      <c r="M191" s="155" t="s">
        <v>1</v>
      </c>
      <c r="N191" s="156" t="s">
        <v>39</v>
      </c>
      <c r="O191" s="58"/>
      <c r="P191" s="157">
        <f>O191*H191</f>
        <v>0</v>
      </c>
      <c r="Q191" s="157">
        <v>0</v>
      </c>
      <c r="R191" s="157">
        <f>Q191*H191</f>
        <v>0</v>
      </c>
      <c r="S191" s="157">
        <v>1.72E-2</v>
      </c>
      <c r="T191" s="158">
        <f>S191*H191</f>
        <v>3.44E-2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176</v>
      </c>
      <c r="AT191" s="159" t="s">
        <v>136</v>
      </c>
      <c r="AU191" s="159" t="s">
        <v>141</v>
      </c>
      <c r="AY191" s="14" t="s">
        <v>134</v>
      </c>
      <c r="BE191" s="160">
        <f>IF(N191="základná",J191,0)</f>
        <v>0</v>
      </c>
      <c r="BF191" s="160">
        <f>IF(N191="znížená",J191,0)</f>
        <v>0</v>
      </c>
      <c r="BG191" s="160">
        <f>IF(N191="zákl. prenesená",J191,0)</f>
        <v>0</v>
      </c>
      <c r="BH191" s="160">
        <f>IF(N191="zníž. prenesená",J191,0)</f>
        <v>0</v>
      </c>
      <c r="BI191" s="160">
        <f>IF(N191="nulová",J191,0)</f>
        <v>0</v>
      </c>
      <c r="BJ191" s="14" t="s">
        <v>141</v>
      </c>
      <c r="BK191" s="161">
        <f>ROUND(I191*H191,3)</f>
        <v>0</v>
      </c>
      <c r="BL191" s="14" t="s">
        <v>176</v>
      </c>
      <c r="BM191" s="159" t="s">
        <v>564</v>
      </c>
    </row>
    <row r="192" spans="1:65" s="2" customFormat="1" ht="24.15" customHeight="1">
      <c r="A192" s="29"/>
      <c r="B192" s="147"/>
      <c r="C192" s="148" t="s">
        <v>565</v>
      </c>
      <c r="D192" s="148" t="s">
        <v>136</v>
      </c>
      <c r="E192" s="149" t="s">
        <v>566</v>
      </c>
      <c r="F192" s="150" t="s">
        <v>567</v>
      </c>
      <c r="G192" s="151" t="s">
        <v>559</v>
      </c>
      <c r="H192" s="152">
        <v>2</v>
      </c>
      <c r="I192" s="153"/>
      <c r="J192" s="152">
        <f>ROUND(I192*H192,3)</f>
        <v>0</v>
      </c>
      <c r="K192" s="154"/>
      <c r="L192" s="30"/>
      <c r="M192" s="155" t="s">
        <v>1</v>
      </c>
      <c r="N192" s="156" t="s">
        <v>39</v>
      </c>
      <c r="O192" s="58"/>
      <c r="P192" s="157">
        <f>O192*H192</f>
        <v>0</v>
      </c>
      <c r="Q192" s="157">
        <v>0</v>
      </c>
      <c r="R192" s="157">
        <f>Q192*H192</f>
        <v>0</v>
      </c>
      <c r="S192" s="157">
        <v>1.9460000000000002E-2</v>
      </c>
      <c r="T192" s="158">
        <f>S192*H192</f>
        <v>3.8920000000000003E-2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176</v>
      </c>
      <c r="AT192" s="159" t="s">
        <v>136</v>
      </c>
      <c r="AU192" s="159" t="s">
        <v>141</v>
      </c>
      <c r="AY192" s="14" t="s">
        <v>134</v>
      </c>
      <c r="BE192" s="160">
        <f>IF(N192="základná",J192,0)</f>
        <v>0</v>
      </c>
      <c r="BF192" s="160">
        <f>IF(N192="znížená",J192,0)</f>
        <v>0</v>
      </c>
      <c r="BG192" s="160">
        <f>IF(N192="zákl. prenesená",J192,0)</f>
        <v>0</v>
      </c>
      <c r="BH192" s="160">
        <f>IF(N192="zníž. prenesená",J192,0)</f>
        <v>0</v>
      </c>
      <c r="BI192" s="160">
        <f>IF(N192="nulová",J192,0)</f>
        <v>0</v>
      </c>
      <c r="BJ192" s="14" t="s">
        <v>141</v>
      </c>
      <c r="BK192" s="161">
        <f>ROUND(I192*H192,3)</f>
        <v>0</v>
      </c>
      <c r="BL192" s="14" t="s">
        <v>176</v>
      </c>
      <c r="BM192" s="159" t="s">
        <v>568</v>
      </c>
    </row>
    <row r="193" spans="1:65" s="12" customFormat="1" ht="22.8" customHeight="1">
      <c r="B193" s="134"/>
      <c r="D193" s="135" t="s">
        <v>72</v>
      </c>
      <c r="E193" s="145" t="s">
        <v>569</v>
      </c>
      <c r="F193" s="145" t="s">
        <v>570</v>
      </c>
      <c r="I193" s="137"/>
      <c r="J193" s="146">
        <f>BK193</f>
        <v>0</v>
      </c>
      <c r="L193" s="134"/>
      <c r="M193" s="139"/>
      <c r="N193" s="140"/>
      <c r="O193" s="140"/>
      <c r="P193" s="141">
        <f>SUM(P194:P200)</f>
        <v>0</v>
      </c>
      <c r="Q193" s="140"/>
      <c r="R193" s="141">
        <f>SUM(R194:R200)</f>
        <v>0.44200000000000006</v>
      </c>
      <c r="S193" s="140"/>
      <c r="T193" s="142">
        <f>SUM(T194:T200)</f>
        <v>0</v>
      </c>
      <c r="AR193" s="135" t="s">
        <v>141</v>
      </c>
      <c r="AT193" s="143" t="s">
        <v>72</v>
      </c>
      <c r="AU193" s="143" t="s">
        <v>81</v>
      </c>
      <c r="AY193" s="135" t="s">
        <v>134</v>
      </c>
      <c r="BK193" s="144">
        <f>SUM(BK194:BK200)</f>
        <v>0</v>
      </c>
    </row>
    <row r="194" spans="1:65" s="2" customFormat="1" ht="16.5" customHeight="1">
      <c r="A194" s="29"/>
      <c r="B194" s="147"/>
      <c r="C194" s="148" t="s">
        <v>571</v>
      </c>
      <c r="D194" s="148" t="s">
        <v>136</v>
      </c>
      <c r="E194" s="149" t="s">
        <v>572</v>
      </c>
      <c r="F194" s="150" t="s">
        <v>573</v>
      </c>
      <c r="G194" s="151" t="s">
        <v>165</v>
      </c>
      <c r="H194" s="152">
        <v>1</v>
      </c>
      <c r="I194" s="153"/>
      <c r="J194" s="152">
        <f t="shared" ref="J194:J200" si="20">ROUND(I194*H194,3)</f>
        <v>0</v>
      </c>
      <c r="K194" s="154"/>
      <c r="L194" s="30"/>
      <c r="M194" s="155" t="s">
        <v>1</v>
      </c>
      <c r="N194" s="156" t="s">
        <v>39</v>
      </c>
      <c r="O194" s="58"/>
      <c r="P194" s="157">
        <f t="shared" ref="P194:P200" si="21">O194*H194</f>
        <v>0</v>
      </c>
      <c r="Q194" s="157">
        <v>0</v>
      </c>
      <c r="R194" s="157">
        <f t="shared" ref="R194:R200" si="22">Q194*H194</f>
        <v>0</v>
      </c>
      <c r="S194" s="157">
        <v>0</v>
      </c>
      <c r="T194" s="158">
        <f t="shared" ref="T194:T200" si="23"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176</v>
      </c>
      <c r="AT194" s="159" t="s">
        <v>136</v>
      </c>
      <c r="AU194" s="159" t="s">
        <v>141</v>
      </c>
      <c r="AY194" s="14" t="s">
        <v>134</v>
      </c>
      <c r="BE194" s="160">
        <f t="shared" ref="BE194:BE200" si="24">IF(N194="základná",J194,0)</f>
        <v>0</v>
      </c>
      <c r="BF194" s="160">
        <f t="shared" ref="BF194:BF200" si="25">IF(N194="znížená",J194,0)</f>
        <v>0</v>
      </c>
      <c r="BG194" s="160">
        <f t="shared" ref="BG194:BG200" si="26">IF(N194="zákl. prenesená",J194,0)</f>
        <v>0</v>
      </c>
      <c r="BH194" s="160">
        <f t="shared" ref="BH194:BH200" si="27">IF(N194="zníž. prenesená",J194,0)</f>
        <v>0</v>
      </c>
      <c r="BI194" s="160">
        <f t="shared" ref="BI194:BI200" si="28">IF(N194="nulová",J194,0)</f>
        <v>0</v>
      </c>
      <c r="BJ194" s="14" t="s">
        <v>141</v>
      </c>
      <c r="BK194" s="161">
        <f t="shared" ref="BK194:BK200" si="29">ROUND(I194*H194,3)</f>
        <v>0</v>
      </c>
      <c r="BL194" s="14" t="s">
        <v>176</v>
      </c>
      <c r="BM194" s="159" t="s">
        <v>574</v>
      </c>
    </row>
    <row r="195" spans="1:65" s="2" customFormat="1" ht="33" customHeight="1">
      <c r="A195" s="29"/>
      <c r="B195" s="147"/>
      <c r="C195" s="148" t="s">
        <v>575</v>
      </c>
      <c r="D195" s="148" t="s">
        <v>136</v>
      </c>
      <c r="E195" s="149" t="s">
        <v>576</v>
      </c>
      <c r="F195" s="150" t="s">
        <v>577</v>
      </c>
      <c r="G195" s="151" t="s">
        <v>318</v>
      </c>
      <c r="H195" s="152">
        <v>13</v>
      </c>
      <c r="I195" s="153"/>
      <c r="J195" s="152">
        <f t="shared" si="20"/>
        <v>0</v>
      </c>
      <c r="K195" s="154"/>
      <c r="L195" s="30"/>
      <c r="M195" s="155" t="s">
        <v>1</v>
      </c>
      <c r="N195" s="156" t="s">
        <v>39</v>
      </c>
      <c r="O195" s="58"/>
      <c r="P195" s="157">
        <f t="shared" si="21"/>
        <v>0</v>
      </c>
      <c r="Q195" s="157">
        <v>0</v>
      </c>
      <c r="R195" s="157">
        <f t="shared" si="22"/>
        <v>0</v>
      </c>
      <c r="S195" s="157">
        <v>0</v>
      </c>
      <c r="T195" s="158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176</v>
      </c>
      <c r="AT195" s="159" t="s">
        <v>136</v>
      </c>
      <c r="AU195" s="159" t="s">
        <v>141</v>
      </c>
      <c r="AY195" s="14" t="s">
        <v>134</v>
      </c>
      <c r="BE195" s="160">
        <f t="shared" si="24"/>
        <v>0</v>
      </c>
      <c r="BF195" s="160">
        <f t="shared" si="25"/>
        <v>0</v>
      </c>
      <c r="BG195" s="160">
        <f t="shared" si="26"/>
        <v>0</v>
      </c>
      <c r="BH195" s="160">
        <f t="shared" si="27"/>
        <v>0</v>
      </c>
      <c r="BI195" s="160">
        <f t="shared" si="28"/>
        <v>0</v>
      </c>
      <c r="BJ195" s="14" t="s">
        <v>141</v>
      </c>
      <c r="BK195" s="161">
        <f t="shared" si="29"/>
        <v>0</v>
      </c>
      <c r="BL195" s="14" t="s">
        <v>176</v>
      </c>
      <c r="BM195" s="159" t="s">
        <v>578</v>
      </c>
    </row>
    <row r="196" spans="1:65" s="2" customFormat="1" ht="24.15" customHeight="1">
      <c r="A196" s="29"/>
      <c r="B196" s="147"/>
      <c r="C196" s="162" t="s">
        <v>579</v>
      </c>
      <c r="D196" s="162" t="s">
        <v>265</v>
      </c>
      <c r="E196" s="163" t="s">
        <v>580</v>
      </c>
      <c r="F196" s="164" t="s">
        <v>581</v>
      </c>
      <c r="G196" s="165" t="s">
        <v>318</v>
      </c>
      <c r="H196" s="166">
        <v>13</v>
      </c>
      <c r="I196" s="167"/>
      <c r="J196" s="166">
        <f t="shared" si="20"/>
        <v>0</v>
      </c>
      <c r="K196" s="168"/>
      <c r="L196" s="169"/>
      <c r="M196" s="170" t="s">
        <v>1</v>
      </c>
      <c r="N196" s="171" t="s">
        <v>39</v>
      </c>
      <c r="O196" s="58"/>
      <c r="P196" s="157">
        <f t="shared" si="21"/>
        <v>0</v>
      </c>
      <c r="Q196" s="157">
        <v>1E-3</v>
      </c>
      <c r="R196" s="157">
        <f t="shared" si="22"/>
        <v>1.3000000000000001E-2</v>
      </c>
      <c r="S196" s="157">
        <v>0</v>
      </c>
      <c r="T196" s="158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269</v>
      </c>
      <c r="AT196" s="159" t="s">
        <v>265</v>
      </c>
      <c r="AU196" s="159" t="s">
        <v>141</v>
      </c>
      <c r="AY196" s="14" t="s">
        <v>134</v>
      </c>
      <c r="BE196" s="160">
        <f t="shared" si="24"/>
        <v>0</v>
      </c>
      <c r="BF196" s="160">
        <f t="shared" si="25"/>
        <v>0</v>
      </c>
      <c r="BG196" s="160">
        <f t="shared" si="26"/>
        <v>0</v>
      </c>
      <c r="BH196" s="160">
        <f t="shared" si="27"/>
        <v>0</v>
      </c>
      <c r="BI196" s="160">
        <f t="shared" si="28"/>
        <v>0</v>
      </c>
      <c r="BJ196" s="14" t="s">
        <v>141</v>
      </c>
      <c r="BK196" s="161">
        <f t="shared" si="29"/>
        <v>0</v>
      </c>
      <c r="BL196" s="14" t="s">
        <v>176</v>
      </c>
      <c r="BM196" s="159" t="s">
        <v>582</v>
      </c>
    </row>
    <row r="197" spans="1:65" s="2" customFormat="1" ht="21.75" customHeight="1">
      <c r="A197" s="29"/>
      <c r="B197" s="147"/>
      <c r="C197" s="162" t="s">
        <v>583</v>
      </c>
      <c r="D197" s="162" t="s">
        <v>265</v>
      </c>
      <c r="E197" s="163" t="s">
        <v>320</v>
      </c>
      <c r="F197" s="164" t="s">
        <v>321</v>
      </c>
      <c r="G197" s="165" t="s">
        <v>318</v>
      </c>
      <c r="H197" s="166">
        <v>13</v>
      </c>
      <c r="I197" s="167"/>
      <c r="J197" s="166">
        <f t="shared" si="20"/>
        <v>0</v>
      </c>
      <c r="K197" s="168"/>
      <c r="L197" s="169"/>
      <c r="M197" s="170" t="s">
        <v>1</v>
      </c>
      <c r="N197" s="171" t="s">
        <v>39</v>
      </c>
      <c r="O197" s="58"/>
      <c r="P197" s="157">
        <f t="shared" si="21"/>
        <v>0</v>
      </c>
      <c r="Q197" s="157">
        <v>2.5000000000000001E-2</v>
      </c>
      <c r="R197" s="157">
        <f t="shared" si="22"/>
        <v>0.32500000000000001</v>
      </c>
      <c r="S197" s="157">
        <v>0</v>
      </c>
      <c r="T197" s="158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269</v>
      </c>
      <c r="AT197" s="159" t="s">
        <v>265</v>
      </c>
      <c r="AU197" s="159" t="s">
        <v>141</v>
      </c>
      <c r="AY197" s="14" t="s">
        <v>134</v>
      </c>
      <c r="BE197" s="160">
        <f t="shared" si="24"/>
        <v>0</v>
      </c>
      <c r="BF197" s="160">
        <f t="shared" si="25"/>
        <v>0</v>
      </c>
      <c r="BG197" s="160">
        <f t="shared" si="26"/>
        <v>0</v>
      </c>
      <c r="BH197" s="160">
        <f t="shared" si="27"/>
        <v>0</v>
      </c>
      <c r="BI197" s="160">
        <f t="shared" si="28"/>
        <v>0</v>
      </c>
      <c r="BJ197" s="14" t="s">
        <v>141</v>
      </c>
      <c r="BK197" s="161">
        <f t="shared" si="29"/>
        <v>0</v>
      </c>
      <c r="BL197" s="14" t="s">
        <v>176</v>
      </c>
      <c r="BM197" s="159" t="s">
        <v>584</v>
      </c>
    </row>
    <row r="198" spans="1:65" s="2" customFormat="1" ht="33" customHeight="1">
      <c r="A198" s="29"/>
      <c r="B198" s="147"/>
      <c r="C198" s="148" t="s">
        <v>585</v>
      </c>
      <c r="D198" s="148" t="s">
        <v>136</v>
      </c>
      <c r="E198" s="149" t="s">
        <v>586</v>
      </c>
      <c r="F198" s="150" t="s">
        <v>587</v>
      </c>
      <c r="G198" s="151" t="s">
        <v>318</v>
      </c>
      <c r="H198" s="152">
        <v>2</v>
      </c>
      <c r="I198" s="153"/>
      <c r="J198" s="152">
        <f t="shared" si="20"/>
        <v>0</v>
      </c>
      <c r="K198" s="154"/>
      <c r="L198" s="30"/>
      <c r="M198" s="155" t="s">
        <v>1</v>
      </c>
      <c r="N198" s="156" t="s">
        <v>39</v>
      </c>
      <c r="O198" s="58"/>
      <c r="P198" s="157">
        <f t="shared" si="21"/>
        <v>0</v>
      </c>
      <c r="Q198" s="157">
        <v>0</v>
      </c>
      <c r="R198" s="157">
        <f t="shared" si="22"/>
        <v>0</v>
      </c>
      <c r="S198" s="157">
        <v>0</v>
      </c>
      <c r="T198" s="158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176</v>
      </c>
      <c r="AT198" s="159" t="s">
        <v>136</v>
      </c>
      <c r="AU198" s="159" t="s">
        <v>141</v>
      </c>
      <c r="AY198" s="14" t="s">
        <v>134</v>
      </c>
      <c r="BE198" s="160">
        <f t="shared" si="24"/>
        <v>0</v>
      </c>
      <c r="BF198" s="160">
        <f t="shared" si="25"/>
        <v>0</v>
      </c>
      <c r="BG198" s="160">
        <f t="shared" si="26"/>
        <v>0</v>
      </c>
      <c r="BH198" s="160">
        <f t="shared" si="27"/>
        <v>0</v>
      </c>
      <c r="BI198" s="160">
        <f t="shared" si="28"/>
        <v>0</v>
      </c>
      <c r="BJ198" s="14" t="s">
        <v>141</v>
      </c>
      <c r="BK198" s="161">
        <f t="shared" si="29"/>
        <v>0</v>
      </c>
      <c r="BL198" s="14" t="s">
        <v>176</v>
      </c>
      <c r="BM198" s="159" t="s">
        <v>588</v>
      </c>
    </row>
    <row r="199" spans="1:65" s="2" customFormat="1" ht="24.15" customHeight="1">
      <c r="A199" s="29"/>
      <c r="B199" s="147"/>
      <c r="C199" s="162" t="s">
        <v>589</v>
      </c>
      <c r="D199" s="162" t="s">
        <v>265</v>
      </c>
      <c r="E199" s="163" t="s">
        <v>580</v>
      </c>
      <c r="F199" s="164" t="s">
        <v>581</v>
      </c>
      <c r="G199" s="165" t="s">
        <v>318</v>
      </c>
      <c r="H199" s="166">
        <v>4</v>
      </c>
      <c r="I199" s="167"/>
      <c r="J199" s="166">
        <f t="shared" si="20"/>
        <v>0</v>
      </c>
      <c r="K199" s="168"/>
      <c r="L199" s="169"/>
      <c r="M199" s="170" t="s">
        <v>1</v>
      </c>
      <c r="N199" s="171" t="s">
        <v>39</v>
      </c>
      <c r="O199" s="58"/>
      <c r="P199" s="157">
        <f t="shared" si="21"/>
        <v>0</v>
      </c>
      <c r="Q199" s="157">
        <v>1E-3</v>
      </c>
      <c r="R199" s="157">
        <f t="shared" si="22"/>
        <v>4.0000000000000001E-3</v>
      </c>
      <c r="S199" s="157">
        <v>0</v>
      </c>
      <c r="T199" s="158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269</v>
      </c>
      <c r="AT199" s="159" t="s">
        <v>265</v>
      </c>
      <c r="AU199" s="159" t="s">
        <v>141</v>
      </c>
      <c r="AY199" s="14" t="s">
        <v>134</v>
      </c>
      <c r="BE199" s="160">
        <f t="shared" si="24"/>
        <v>0</v>
      </c>
      <c r="BF199" s="160">
        <f t="shared" si="25"/>
        <v>0</v>
      </c>
      <c r="BG199" s="160">
        <f t="shared" si="26"/>
        <v>0</v>
      </c>
      <c r="BH199" s="160">
        <f t="shared" si="27"/>
        <v>0</v>
      </c>
      <c r="BI199" s="160">
        <f t="shared" si="28"/>
        <v>0</v>
      </c>
      <c r="BJ199" s="14" t="s">
        <v>141</v>
      </c>
      <c r="BK199" s="161">
        <f t="shared" si="29"/>
        <v>0</v>
      </c>
      <c r="BL199" s="14" t="s">
        <v>176</v>
      </c>
      <c r="BM199" s="159" t="s">
        <v>590</v>
      </c>
    </row>
    <row r="200" spans="1:65" s="2" customFormat="1" ht="21.75" customHeight="1">
      <c r="A200" s="29"/>
      <c r="B200" s="147"/>
      <c r="C200" s="162" t="s">
        <v>591</v>
      </c>
      <c r="D200" s="162" t="s">
        <v>265</v>
      </c>
      <c r="E200" s="163" t="s">
        <v>320</v>
      </c>
      <c r="F200" s="164" t="s">
        <v>321</v>
      </c>
      <c r="G200" s="165" t="s">
        <v>318</v>
      </c>
      <c r="H200" s="166">
        <v>4</v>
      </c>
      <c r="I200" s="167"/>
      <c r="J200" s="166">
        <f t="shared" si="20"/>
        <v>0</v>
      </c>
      <c r="K200" s="168"/>
      <c r="L200" s="169"/>
      <c r="M200" s="170" t="s">
        <v>1</v>
      </c>
      <c r="N200" s="171" t="s">
        <v>39</v>
      </c>
      <c r="O200" s="58"/>
      <c r="P200" s="157">
        <f t="shared" si="21"/>
        <v>0</v>
      </c>
      <c r="Q200" s="157">
        <v>2.5000000000000001E-2</v>
      </c>
      <c r="R200" s="157">
        <f t="shared" si="22"/>
        <v>0.1</v>
      </c>
      <c r="S200" s="157">
        <v>0</v>
      </c>
      <c r="T200" s="158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269</v>
      </c>
      <c r="AT200" s="159" t="s">
        <v>265</v>
      </c>
      <c r="AU200" s="159" t="s">
        <v>141</v>
      </c>
      <c r="AY200" s="14" t="s">
        <v>134</v>
      </c>
      <c r="BE200" s="160">
        <f t="shared" si="24"/>
        <v>0</v>
      </c>
      <c r="BF200" s="160">
        <f t="shared" si="25"/>
        <v>0</v>
      </c>
      <c r="BG200" s="160">
        <f t="shared" si="26"/>
        <v>0</v>
      </c>
      <c r="BH200" s="160">
        <f t="shared" si="27"/>
        <v>0</v>
      </c>
      <c r="BI200" s="160">
        <f t="shared" si="28"/>
        <v>0</v>
      </c>
      <c r="BJ200" s="14" t="s">
        <v>141</v>
      </c>
      <c r="BK200" s="161">
        <f t="shared" si="29"/>
        <v>0</v>
      </c>
      <c r="BL200" s="14" t="s">
        <v>176</v>
      </c>
      <c r="BM200" s="159" t="s">
        <v>592</v>
      </c>
    </row>
    <row r="201" spans="1:65" s="12" customFormat="1" ht="22.8" customHeight="1">
      <c r="B201" s="134"/>
      <c r="D201" s="135" t="s">
        <v>72</v>
      </c>
      <c r="E201" s="145" t="s">
        <v>593</v>
      </c>
      <c r="F201" s="145" t="s">
        <v>594</v>
      </c>
      <c r="I201" s="137"/>
      <c r="J201" s="146">
        <f>BK201</f>
        <v>0</v>
      </c>
      <c r="L201" s="134"/>
      <c r="M201" s="139"/>
      <c r="N201" s="140"/>
      <c r="O201" s="140"/>
      <c r="P201" s="141">
        <f>SUM(P202:P209)</f>
        <v>0</v>
      </c>
      <c r="Q201" s="140"/>
      <c r="R201" s="141">
        <f>SUM(R202:R209)</f>
        <v>0.78608179999999994</v>
      </c>
      <c r="S201" s="140"/>
      <c r="T201" s="142">
        <f>SUM(T202:T209)</f>
        <v>0.32474999999999998</v>
      </c>
      <c r="AR201" s="135" t="s">
        <v>141</v>
      </c>
      <c r="AT201" s="143" t="s">
        <v>72</v>
      </c>
      <c r="AU201" s="143" t="s">
        <v>81</v>
      </c>
      <c r="AY201" s="135" t="s">
        <v>134</v>
      </c>
      <c r="BK201" s="144">
        <f>SUM(BK202:BK209)</f>
        <v>0</v>
      </c>
    </row>
    <row r="202" spans="1:65" s="2" customFormat="1" ht="21.75" customHeight="1">
      <c r="A202" s="29"/>
      <c r="B202" s="147"/>
      <c r="C202" s="148" t="s">
        <v>595</v>
      </c>
      <c r="D202" s="148" t="s">
        <v>136</v>
      </c>
      <c r="E202" s="149" t="s">
        <v>596</v>
      </c>
      <c r="F202" s="150" t="s">
        <v>597</v>
      </c>
      <c r="G202" s="151" t="s">
        <v>274</v>
      </c>
      <c r="H202" s="152">
        <v>22.68</v>
      </c>
      <c r="I202" s="153"/>
      <c r="J202" s="152">
        <f t="shared" ref="J202:J209" si="30">ROUND(I202*H202,3)</f>
        <v>0</v>
      </c>
      <c r="K202" s="154"/>
      <c r="L202" s="30"/>
      <c r="M202" s="155" t="s">
        <v>1</v>
      </c>
      <c r="N202" s="156" t="s">
        <v>39</v>
      </c>
      <c r="O202" s="58"/>
      <c r="P202" s="157">
        <f t="shared" ref="P202:P209" si="31">O202*H202</f>
        <v>0</v>
      </c>
      <c r="Q202" s="157">
        <v>1.72E-3</v>
      </c>
      <c r="R202" s="157">
        <f t="shared" ref="R202:R209" si="32">Q202*H202</f>
        <v>3.9009599999999998E-2</v>
      </c>
      <c r="S202" s="157">
        <v>0</v>
      </c>
      <c r="T202" s="158">
        <f t="shared" ref="T202:T209" si="33"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176</v>
      </c>
      <c r="AT202" s="159" t="s">
        <v>136</v>
      </c>
      <c r="AU202" s="159" t="s">
        <v>141</v>
      </c>
      <c r="AY202" s="14" t="s">
        <v>134</v>
      </c>
      <c r="BE202" s="160">
        <f t="shared" ref="BE202:BE209" si="34">IF(N202="základná",J202,0)</f>
        <v>0</v>
      </c>
      <c r="BF202" s="160">
        <f t="shared" ref="BF202:BF209" si="35">IF(N202="znížená",J202,0)</f>
        <v>0</v>
      </c>
      <c r="BG202" s="160">
        <f t="shared" ref="BG202:BG209" si="36">IF(N202="zákl. prenesená",J202,0)</f>
        <v>0</v>
      </c>
      <c r="BH202" s="160">
        <f t="shared" ref="BH202:BH209" si="37">IF(N202="zníž. prenesená",J202,0)</f>
        <v>0</v>
      </c>
      <c r="BI202" s="160">
        <f t="shared" ref="BI202:BI209" si="38">IF(N202="nulová",J202,0)</f>
        <v>0</v>
      </c>
      <c r="BJ202" s="14" t="s">
        <v>141</v>
      </c>
      <c r="BK202" s="161">
        <f t="shared" ref="BK202:BK209" si="39">ROUND(I202*H202,3)</f>
        <v>0</v>
      </c>
      <c r="BL202" s="14" t="s">
        <v>176</v>
      </c>
      <c r="BM202" s="159" t="s">
        <v>598</v>
      </c>
    </row>
    <row r="203" spans="1:65" s="2" customFormat="1" ht="16.5" customHeight="1">
      <c r="A203" s="29"/>
      <c r="B203" s="147"/>
      <c r="C203" s="162" t="s">
        <v>599</v>
      </c>
      <c r="D203" s="162" t="s">
        <v>265</v>
      </c>
      <c r="E203" s="163" t="s">
        <v>600</v>
      </c>
      <c r="F203" s="164" t="s">
        <v>601</v>
      </c>
      <c r="G203" s="165" t="s">
        <v>274</v>
      </c>
      <c r="H203" s="166">
        <v>22.68</v>
      </c>
      <c r="I203" s="167"/>
      <c r="J203" s="166">
        <f t="shared" si="30"/>
        <v>0</v>
      </c>
      <c r="K203" s="168"/>
      <c r="L203" s="169"/>
      <c r="M203" s="170" t="s">
        <v>1</v>
      </c>
      <c r="N203" s="171" t="s">
        <v>39</v>
      </c>
      <c r="O203" s="58"/>
      <c r="P203" s="157">
        <f t="shared" si="31"/>
        <v>0</v>
      </c>
      <c r="Q203" s="157">
        <v>1.4999999999999999E-2</v>
      </c>
      <c r="R203" s="157">
        <f t="shared" si="32"/>
        <v>0.3402</v>
      </c>
      <c r="S203" s="157">
        <v>0</v>
      </c>
      <c r="T203" s="158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269</v>
      </c>
      <c r="AT203" s="159" t="s">
        <v>265</v>
      </c>
      <c r="AU203" s="159" t="s">
        <v>141</v>
      </c>
      <c r="AY203" s="14" t="s">
        <v>134</v>
      </c>
      <c r="BE203" s="160">
        <f t="shared" si="34"/>
        <v>0</v>
      </c>
      <c r="BF203" s="160">
        <f t="shared" si="35"/>
        <v>0</v>
      </c>
      <c r="BG203" s="160">
        <f t="shared" si="36"/>
        <v>0</v>
      </c>
      <c r="BH203" s="160">
        <f t="shared" si="37"/>
        <v>0</v>
      </c>
      <c r="BI203" s="160">
        <f t="shared" si="38"/>
        <v>0</v>
      </c>
      <c r="BJ203" s="14" t="s">
        <v>141</v>
      </c>
      <c r="BK203" s="161">
        <f t="shared" si="39"/>
        <v>0</v>
      </c>
      <c r="BL203" s="14" t="s">
        <v>176</v>
      </c>
      <c r="BM203" s="159" t="s">
        <v>602</v>
      </c>
    </row>
    <row r="204" spans="1:65" s="2" customFormat="1" ht="16.5" customHeight="1">
      <c r="A204" s="29"/>
      <c r="B204" s="147"/>
      <c r="C204" s="148" t="s">
        <v>603</v>
      </c>
      <c r="D204" s="148" t="s">
        <v>136</v>
      </c>
      <c r="E204" s="149" t="s">
        <v>604</v>
      </c>
      <c r="F204" s="150" t="s">
        <v>605</v>
      </c>
      <c r="G204" s="151" t="s">
        <v>165</v>
      </c>
      <c r="H204" s="152">
        <v>2</v>
      </c>
      <c r="I204" s="153"/>
      <c r="J204" s="152">
        <f t="shared" si="30"/>
        <v>0</v>
      </c>
      <c r="K204" s="154"/>
      <c r="L204" s="30"/>
      <c r="M204" s="155" t="s">
        <v>1</v>
      </c>
      <c r="N204" s="156" t="s">
        <v>39</v>
      </c>
      <c r="O204" s="58"/>
      <c r="P204" s="157">
        <f t="shared" si="31"/>
        <v>0</v>
      </c>
      <c r="Q204" s="157">
        <v>5.0000000000000002E-5</v>
      </c>
      <c r="R204" s="157">
        <f t="shared" si="32"/>
        <v>1E-4</v>
      </c>
      <c r="S204" s="157">
        <v>0</v>
      </c>
      <c r="T204" s="158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176</v>
      </c>
      <c r="AT204" s="159" t="s">
        <v>136</v>
      </c>
      <c r="AU204" s="159" t="s">
        <v>141</v>
      </c>
      <c r="AY204" s="14" t="s">
        <v>134</v>
      </c>
      <c r="BE204" s="160">
        <f t="shared" si="34"/>
        <v>0</v>
      </c>
      <c r="BF204" s="160">
        <f t="shared" si="35"/>
        <v>0</v>
      </c>
      <c r="BG204" s="160">
        <f t="shared" si="36"/>
        <v>0</v>
      </c>
      <c r="BH204" s="160">
        <f t="shared" si="37"/>
        <v>0</v>
      </c>
      <c r="BI204" s="160">
        <f t="shared" si="38"/>
        <v>0</v>
      </c>
      <c r="BJ204" s="14" t="s">
        <v>141</v>
      </c>
      <c r="BK204" s="161">
        <f t="shared" si="39"/>
        <v>0</v>
      </c>
      <c r="BL204" s="14" t="s">
        <v>176</v>
      </c>
      <c r="BM204" s="159" t="s">
        <v>606</v>
      </c>
    </row>
    <row r="205" spans="1:65" s="2" customFormat="1" ht="21.75" customHeight="1">
      <c r="A205" s="29"/>
      <c r="B205" s="147"/>
      <c r="C205" s="162" t="s">
        <v>607</v>
      </c>
      <c r="D205" s="162" t="s">
        <v>265</v>
      </c>
      <c r="E205" s="163" t="s">
        <v>608</v>
      </c>
      <c r="F205" s="164" t="s">
        <v>609</v>
      </c>
      <c r="G205" s="165" t="s">
        <v>318</v>
      </c>
      <c r="H205" s="166">
        <v>2</v>
      </c>
      <c r="I205" s="167"/>
      <c r="J205" s="166">
        <f t="shared" si="30"/>
        <v>0</v>
      </c>
      <c r="K205" s="168"/>
      <c r="L205" s="169"/>
      <c r="M205" s="170" t="s">
        <v>1</v>
      </c>
      <c r="N205" s="171" t="s">
        <v>39</v>
      </c>
      <c r="O205" s="58"/>
      <c r="P205" s="157">
        <f t="shared" si="31"/>
        <v>0</v>
      </c>
      <c r="Q205" s="157">
        <v>0.2</v>
      </c>
      <c r="R205" s="157">
        <f t="shared" si="32"/>
        <v>0.4</v>
      </c>
      <c r="S205" s="157">
        <v>0</v>
      </c>
      <c r="T205" s="158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269</v>
      </c>
      <c r="AT205" s="159" t="s">
        <v>265</v>
      </c>
      <c r="AU205" s="159" t="s">
        <v>141</v>
      </c>
      <c r="AY205" s="14" t="s">
        <v>134</v>
      </c>
      <c r="BE205" s="160">
        <f t="shared" si="34"/>
        <v>0</v>
      </c>
      <c r="BF205" s="160">
        <f t="shared" si="35"/>
        <v>0</v>
      </c>
      <c r="BG205" s="160">
        <f t="shared" si="36"/>
        <v>0</v>
      </c>
      <c r="BH205" s="160">
        <f t="shared" si="37"/>
        <v>0</v>
      </c>
      <c r="BI205" s="160">
        <f t="shared" si="38"/>
        <v>0</v>
      </c>
      <c r="BJ205" s="14" t="s">
        <v>141</v>
      </c>
      <c r="BK205" s="161">
        <f t="shared" si="39"/>
        <v>0</v>
      </c>
      <c r="BL205" s="14" t="s">
        <v>176</v>
      </c>
      <c r="BM205" s="159" t="s">
        <v>610</v>
      </c>
    </row>
    <row r="206" spans="1:65" s="2" customFormat="1" ht="16.5" customHeight="1">
      <c r="A206" s="29"/>
      <c r="B206" s="147"/>
      <c r="C206" s="148" t="s">
        <v>611</v>
      </c>
      <c r="D206" s="148" t="s">
        <v>136</v>
      </c>
      <c r="E206" s="149" t="s">
        <v>612</v>
      </c>
      <c r="F206" s="150" t="s">
        <v>613</v>
      </c>
      <c r="G206" s="151" t="s">
        <v>165</v>
      </c>
      <c r="H206" s="152">
        <v>2</v>
      </c>
      <c r="I206" s="153"/>
      <c r="J206" s="152">
        <f t="shared" si="30"/>
        <v>0</v>
      </c>
      <c r="K206" s="154"/>
      <c r="L206" s="30"/>
      <c r="M206" s="155" t="s">
        <v>1</v>
      </c>
      <c r="N206" s="156" t="s">
        <v>39</v>
      </c>
      <c r="O206" s="58"/>
      <c r="P206" s="157">
        <f t="shared" si="31"/>
        <v>0</v>
      </c>
      <c r="Q206" s="157">
        <v>0</v>
      </c>
      <c r="R206" s="157">
        <f t="shared" si="32"/>
        <v>0</v>
      </c>
      <c r="S206" s="157">
        <v>5.2999999999999999E-2</v>
      </c>
      <c r="T206" s="158">
        <f t="shared" si="33"/>
        <v>0.106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176</v>
      </c>
      <c r="AT206" s="159" t="s">
        <v>136</v>
      </c>
      <c r="AU206" s="159" t="s">
        <v>141</v>
      </c>
      <c r="AY206" s="14" t="s">
        <v>134</v>
      </c>
      <c r="BE206" s="160">
        <f t="shared" si="34"/>
        <v>0</v>
      </c>
      <c r="BF206" s="160">
        <f t="shared" si="35"/>
        <v>0</v>
      </c>
      <c r="BG206" s="160">
        <f t="shared" si="36"/>
        <v>0</v>
      </c>
      <c r="BH206" s="160">
        <f t="shared" si="37"/>
        <v>0</v>
      </c>
      <c r="BI206" s="160">
        <f t="shared" si="38"/>
        <v>0</v>
      </c>
      <c r="BJ206" s="14" t="s">
        <v>141</v>
      </c>
      <c r="BK206" s="161">
        <f t="shared" si="39"/>
        <v>0</v>
      </c>
      <c r="BL206" s="14" t="s">
        <v>176</v>
      </c>
      <c r="BM206" s="159" t="s">
        <v>614</v>
      </c>
    </row>
    <row r="207" spans="1:65" s="2" customFormat="1" ht="24.15" customHeight="1">
      <c r="A207" s="29"/>
      <c r="B207" s="147"/>
      <c r="C207" s="148" t="s">
        <v>615</v>
      </c>
      <c r="D207" s="148" t="s">
        <v>136</v>
      </c>
      <c r="E207" s="149" t="s">
        <v>616</v>
      </c>
      <c r="F207" s="150" t="s">
        <v>617</v>
      </c>
      <c r="G207" s="151" t="s">
        <v>318</v>
      </c>
      <c r="H207" s="152">
        <v>2</v>
      </c>
      <c r="I207" s="153"/>
      <c r="J207" s="152">
        <f t="shared" si="30"/>
        <v>0</v>
      </c>
      <c r="K207" s="154"/>
      <c r="L207" s="30"/>
      <c r="M207" s="155" t="s">
        <v>1</v>
      </c>
      <c r="N207" s="156" t="s">
        <v>39</v>
      </c>
      <c r="O207" s="58"/>
      <c r="P207" s="157">
        <f t="shared" si="31"/>
        <v>0</v>
      </c>
      <c r="Q207" s="157">
        <v>7.8609999999999997E-4</v>
      </c>
      <c r="R207" s="157">
        <f t="shared" si="32"/>
        <v>1.5721999999999999E-3</v>
      </c>
      <c r="S207" s="157">
        <v>0</v>
      </c>
      <c r="T207" s="158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176</v>
      </c>
      <c r="AT207" s="159" t="s">
        <v>136</v>
      </c>
      <c r="AU207" s="159" t="s">
        <v>141</v>
      </c>
      <c r="AY207" s="14" t="s">
        <v>134</v>
      </c>
      <c r="BE207" s="160">
        <f t="shared" si="34"/>
        <v>0</v>
      </c>
      <c r="BF207" s="160">
        <f t="shared" si="35"/>
        <v>0</v>
      </c>
      <c r="BG207" s="160">
        <f t="shared" si="36"/>
        <v>0</v>
      </c>
      <c r="BH207" s="160">
        <f t="shared" si="37"/>
        <v>0</v>
      </c>
      <c r="BI207" s="160">
        <f t="shared" si="38"/>
        <v>0</v>
      </c>
      <c r="BJ207" s="14" t="s">
        <v>141</v>
      </c>
      <c r="BK207" s="161">
        <f t="shared" si="39"/>
        <v>0</v>
      </c>
      <c r="BL207" s="14" t="s">
        <v>176</v>
      </c>
      <c r="BM207" s="159" t="s">
        <v>618</v>
      </c>
    </row>
    <row r="208" spans="1:65" s="2" customFormat="1" ht="21.75" customHeight="1">
      <c r="A208" s="29"/>
      <c r="B208" s="147"/>
      <c r="C208" s="162" t="s">
        <v>619</v>
      </c>
      <c r="D208" s="162" t="s">
        <v>265</v>
      </c>
      <c r="E208" s="163" t="s">
        <v>620</v>
      </c>
      <c r="F208" s="164" t="s">
        <v>621</v>
      </c>
      <c r="G208" s="165" t="s">
        <v>318</v>
      </c>
      <c r="H208" s="166">
        <v>2</v>
      </c>
      <c r="I208" s="167"/>
      <c r="J208" s="166">
        <f t="shared" si="30"/>
        <v>0</v>
      </c>
      <c r="K208" s="168"/>
      <c r="L208" s="169"/>
      <c r="M208" s="170" t="s">
        <v>1</v>
      </c>
      <c r="N208" s="171" t="s">
        <v>39</v>
      </c>
      <c r="O208" s="58"/>
      <c r="P208" s="157">
        <f t="shared" si="31"/>
        <v>0</v>
      </c>
      <c r="Q208" s="157">
        <v>2.5999999999999999E-3</v>
      </c>
      <c r="R208" s="157">
        <f t="shared" si="32"/>
        <v>5.1999999999999998E-3</v>
      </c>
      <c r="S208" s="157">
        <v>0</v>
      </c>
      <c r="T208" s="158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269</v>
      </c>
      <c r="AT208" s="159" t="s">
        <v>265</v>
      </c>
      <c r="AU208" s="159" t="s">
        <v>141</v>
      </c>
      <c r="AY208" s="14" t="s">
        <v>134</v>
      </c>
      <c r="BE208" s="160">
        <f t="shared" si="34"/>
        <v>0</v>
      </c>
      <c r="BF208" s="160">
        <f t="shared" si="35"/>
        <v>0</v>
      </c>
      <c r="BG208" s="160">
        <f t="shared" si="36"/>
        <v>0</v>
      </c>
      <c r="BH208" s="160">
        <f t="shared" si="37"/>
        <v>0</v>
      </c>
      <c r="BI208" s="160">
        <f t="shared" si="38"/>
        <v>0</v>
      </c>
      <c r="BJ208" s="14" t="s">
        <v>141</v>
      </c>
      <c r="BK208" s="161">
        <f t="shared" si="39"/>
        <v>0</v>
      </c>
      <c r="BL208" s="14" t="s">
        <v>176</v>
      </c>
      <c r="BM208" s="159" t="s">
        <v>622</v>
      </c>
    </row>
    <row r="209" spans="1:65" s="2" customFormat="1" ht="24.15" customHeight="1">
      <c r="A209" s="29"/>
      <c r="B209" s="147"/>
      <c r="C209" s="148" t="s">
        <v>623</v>
      </c>
      <c r="D209" s="148" t="s">
        <v>136</v>
      </c>
      <c r="E209" s="149" t="s">
        <v>624</v>
      </c>
      <c r="F209" s="150" t="s">
        <v>625</v>
      </c>
      <c r="G209" s="151" t="s">
        <v>318</v>
      </c>
      <c r="H209" s="152">
        <v>5</v>
      </c>
      <c r="I209" s="153"/>
      <c r="J209" s="152">
        <f t="shared" si="30"/>
        <v>0</v>
      </c>
      <c r="K209" s="154"/>
      <c r="L209" s="30"/>
      <c r="M209" s="155" t="s">
        <v>1</v>
      </c>
      <c r="N209" s="156" t="s">
        <v>39</v>
      </c>
      <c r="O209" s="58"/>
      <c r="P209" s="157">
        <f t="shared" si="31"/>
        <v>0</v>
      </c>
      <c r="Q209" s="157">
        <v>0</v>
      </c>
      <c r="R209" s="157">
        <f t="shared" si="32"/>
        <v>0</v>
      </c>
      <c r="S209" s="157">
        <v>4.3749999999999997E-2</v>
      </c>
      <c r="T209" s="158">
        <f t="shared" si="33"/>
        <v>0.21875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176</v>
      </c>
      <c r="AT209" s="159" t="s">
        <v>136</v>
      </c>
      <c r="AU209" s="159" t="s">
        <v>141</v>
      </c>
      <c r="AY209" s="14" t="s">
        <v>134</v>
      </c>
      <c r="BE209" s="160">
        <f t="shared" si="34"/>
        <v>0</v>
      </c>
      <c r="BF209" s="160">
        <f t="shared" si="35"/>
        <v>0</v>
      </c>
      <c r="BG209" s="160">
        <f t="shared" si="36"/>
        <v>0</v>
      </c>
      <c r="BH209" s="160">
        <f t="shared" si="37"/>
        <v>0</v>
      </c>
      <c r="BI209" s="160">
        <f t="shared" si="38"/>
        <v>0</v>
      </c>
      <c r="BJ209" s="14" t="s">
        <v>141</v>
      </c>
      <c r="BK209" s="161">
        <f t="shared" si="39"/>
        <v>0</v>
      </c>
      <c r="BL209" s="14" t="s">
        <v>176</v>
      </c>
      <c r="BM209" s="159" t="s">
        <v>626</v>
      </c>
    </row>
    <row r="210" spans="1:65" s="12" customFormat="1" ht="22.8" customHeight="1">
      <c r="B210" s="134"/>
      <c r="D210" s="135" t="s">
        <v>72</v>
      </c>
      <c r="E210" s="145" t="s">
        <v>627</v>
      </c>
      <c r="F210" s="145" t="s">
        <v>628</v>
      </c>
      <c r="I210" s="137"/>
      <c r="J210" s="146">
        <f>BK210</f>
        <v>0</v>
      </c>
      <c r="L210" s="134"/>
      <c r="M210" s="139"/>
      <c r="N210" s="140"/>
      <c r="O210" s="140"/>
      <c r="P210" s="141">
        <f>P211</f>
        <v>0</v>
      </c>
      <c r="Q210" s="140"/>
      <c r="R210" s="141">
        <f>R211</f>
        <v>0</v>
      </c>
      <c r="S210" s="140"/>
      <c r="T210" s="142">
        <f>T211</f>
        <v>0.19950999999999999</v>
      </c>
      <c r="AR210" s="135" t="s">
        <v>141</v>
      </c>
      <c r="AT210" s="143" t="s">
        <v>72</v>
      </c>
      <c r="AU210" s="143" t="s">
        <v>81</v>
      </c>
      <c r="AY210" s="135" t="s">
        <v>134</v>
      </c>
      <c r="BK210" s="144">
        <f>BK211</f>
        <v>0</v>
      </c>
    </row>
    <row r="211" spans="1:65" s="2" customFormat="1" ht="24.15" customHeight="1">
      <c r="A211" s="29"/>
      <c r="B211" s="147"/>
      <c r="C211" s="148" t="s">
        <v>629</v>
      </c>
      <c r="D211" s="148" t="s">
        <v>136</v>
      </c>
      <c r="E211" s="149" t="s">
        <v>630</v>
      </c>
      <c r="F211" s="150" t="s">
        <v>631</v>
      </c>
      <c r="G211" s="151" t="s">
        <v>175</v>
      </c>
      <c r="H211" s="152">
        <v>199.51</v>
      </c>
      <c r="I211" s="153"/>
      <c r="J211" s="152">
        <f>ROUND(I211*H211,3)</f>
        <v>0</v>
      </c>
      <c r="K211" s="154"/>
      <c r="L211" s="30"/>
      <c r="M211" s="155" t="s">
        <v>1</v>
      </c>
      <c r="N211" s="156" t="s">
        <v>39</v>
      </c>
      <c r="O211" s="58"/>
      <c r="P211" s="157">
        <f>O211*H211</f>
        <v>0</v>
      </c>
      <c r="Q211" s="157">
        <v>0</v>
      </c>
      <c r="R211" s="157">
        <f>Q211*H211</f>
        <v>0</v>
      </c>
      <c r="S211" s="157">
        <v>1E-3</v>
      </c>
      <c r="T211" s="158">
        <f>S211*H211</f>
        <v>0.19950999999999999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176</v>
      </c>
      <c r="AT211" s="159" t="s">
        <v>136</v>
      </c>
      <c r="AU211" s="159" t="s">
        <v>141</v>
      </c>
      <c r="AY211" s="14" t="s">
        <v>134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4" t="s">
        <v>141</v>
      </c>
      <c r="BK211" s="161">
        <f>ROUND(I211*H211,3)</f>
        <v>0</v>
      </c>
      <c r="BL211" s="14" t="s">
        <v>176</v>
      </c>
      <c r="BM211" s="159" t="s">
        <v>632</v>
      </c>
    </row>
    <row r="212" spans="1:65" s="12" customFormat="1" ht="22.8" customHeight="1">
      <c r="B212" s="134"/>
      <c r="D212" s="135" t="s">
        <v>72</v>
      </c>
      <c r="E212" s="145" t="s">
        <v>633</v>
      </c>
      <c r="F212" s="145" t="s">
        <v>634</v>
      </c>
      <c r="I212" s="137"/>
      <c r="J212" s="146">
        <f>BK212</f>
        <v>0</v>
      </c>
      <c r="L212" s="134"/>
      <c r="M212" s="139"/>
      <c r="N212" s="140"/>
      <c r="O212" s="140"/>
      <c r="P212" s="141">
        <f>SUM(P213:P214)</f>
        <v>0</v>
      </c>
      <c r="Q212" s="140"/>
      <c r="R212" s="141">
        <f>SUM(R213:R214)</f>
        <v>3.1095519999999999</v>
      </c>
      <c r="S212" s="140"/>
      <c r="T212" s="142">
        <f>SUM(T213:T214)</f>
        <v>0</v>
      </c>
      <c r="AR212" s="135" t="s">
        <v>141</v>
      </c>
      <c r="AT212" s="143" t="s">
        <v>72</v>
      </c>
      <c r="AU212" s="143" t="s">
        <v>81</v>
      </c>
      <c r="AY212" s="135" t="s">
        <v>134</v>
      </c>
      <c r="BK212" s="144">
        <f>SUM(BK213:BK214)</f>
        <v>0</v>
      </c>
    </row>
    <row r="213" spans="1:65" s="2" customFormat="1" ht="37.799999999999997" customHeight="1">
      <c r="A213" s="29"/>
      <c r="B213" s="147"/>
      <c r="C213" s="148" t="s">
        <v>426</v>
      </c>
      <c r="D213" s="148" t="s">
        <v>136</v>
      </c>
      <c r="E213" s="149" t="s">
        <v>635</v>
      </c>
      <c r="F213" s="150" t="s">
        <v>636</v>
      </c>
      <c r="G213" s="151" t="s">
        <v>175</v>
      </c>
      <c r="H213" s="152">
        <v>570.55999999999995</v>
      </c>
      <c r="I213" s="153"/>
      <c r="J213" s="152">
        <f>ROUND(I213*H213,3)</f>
        <v>0</v>
      </c>
      <c r="K213" s="154"/>
      <c r="L213" s="30"/>
      <c r="M213" s="155" t="s">
        <v>1</v>
      </c>
      <c r="N213" s="156" t="s">
        <v>39</v>
      </c>
      <c r="O213" s="58"/>
      <c r="P213" s="157">
        <f>O213*H213</f>
        <v>0</v>
      </c>
      <c r="Q213" s="157">
        <v>5.45E-3</v>
      </c>
      <c r="R213" s="157">
        <f>Q213*H213</f>
        <v>3.1095519999999999</v>
      </c>
      <c r="S213" s="157">
        <v>0</v>
      </c>
      <c r="T213" s="15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176</v>
      </c>
      <c r="AT213" s="159" t="s">
        <v>136</v>
      </c>
      <c r="AU213" s="159" t="s">
        <v>141</v>
      </c>
      <c r="AY213" s="14" t="s">
        <v>134</v>
      </c>
      <c r="BE213" s="160">
        <f>IF(N213="základná",J213,0)</f>
        <v>0</v>
      </c>
      <c r="BF213" s="160">
        <f>IF(N213="znížená",J213,0)</f>
        <v>0</v>
      </c>
      <c r="BG213" s="160">
        <f>IF(N213="zákl. prenesená",J213,0)</f>
        <v>0</v>
      </c>
      <c r="BH213" s="160">
        <f>IF(N213="zníž. prenesená",J213,0)</f>
        <v>0</v>
      </c>
      <c r="BI213" s="160">
        <f>IF(N213="nulová",J213,0)</f>
        <v>0</v>
      </c>
      <c r="BJ213" s="14" t="s">
        <v>141</v>
      </c>
      <c r="BK213" s="161">
        <f>ROUND(I213*H213,3)</f>
        <v>0</v>
      </c>
      <c r="BL213" s="14" t="s">
        <v>176</v>
      </c>
      <c r="BM213" s="159" t="s">
        <v>637</v>
      </c>
    </row>
    <row r="214" spans="1:65" s="2" customFormat="1" ht="24.15" customHeight="1">
      <c r="A214" s="29"/>
      <c r="B214" s="147"/>
      <c r="C214" s="148" t="s">
        <v>638</v>
      </c>
      <c r="D214" s="148" t="s">
        <v>136</v>
      </c>
      <c r="E214" s="149" t="s">
        <v>639</v>
      </c>
      <c r="F214" s="150" t="s">
        <v>640</v>
      </c>
      <c r="G214" s="151" t="s">
        <v>228</v>
      </c>
      <c r="H214" s="152">
        <v>3.11</v>
      </c>
      <c r="I214" s="153"/>
      <c r="J214" s="152">
        <f>ROUND(I214*H214,3)</f>
        <v>0</v>
      </c>
      <c r="K214" s="154"/>
      <c r="L214" s="30"/>
      <c r="M214" s="155" t="s">
        <v>1</v>
      </c>
      <c r="N214" s="156" t="s">
        <v>39</v>
      </c>
      <c r="O214" s="58"/>
      <c r="P214" s="157">
        <f>O214*H214</f>
        <v>0</v>
      </c>
      <c r="Q214" s="157">
        <v>0</v>
      </c>
      <c r="R214" s="157">
        <f>Q214*H214</f>
        <v>0</v>
      </c>
      <c r="S214" s="157">
        <v>0</v>
      </c>
      <c r="T214" s="158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176</v>
      </c>
      <c r="AT214" s="159" t="s">
        <v>136</v>
      </c>
      <c r="AU214" s="159" t="s">
        <v>141</v>
      </c>
      <c r="AY214" s="14" t="s">
        <v>134</v>
      </c>
      <c r="BE214" s="160">
        <f>IF(N214="základná",J214,0)</f>
        <v>0</v>
      </c>
      <c r="BF214" s="160">
        <f>IF(N214="znížená",J214,0)</f>
        <v>0</v>
      </c>
      <c r="BG214" s="160">
        <f>IF(N214="zákl. prenesená",J214,0)</f>
        <v>0</v>
      </c>
      <c r="BH214" s="160">
        <f>IF(N214="zníž. prenesená",J214,0)</f>
        <v>0</v>
      </c>
      <c r="BI214" s="160">
        <f>IF(N214="nulová",J214,0)</f>
        <v>0</v>
      </c>
      <c r="BJ214" s="14" t="s">
        <v>141</v>
      </c>
      <c r="BK214" s="161">
        <f>ROUND(I214*H214,3)</f>
        <v>0</v>
      </c>
      <c r="BL214" s="14" t="s">
        <v>176</v>
      </c>
      <c r="BM214" s="159" t="s">
        <v>641</v>
      </c>
    </row>
    <row r="215" spans="1:65" s="12" customFormat="1" ht="22.8" customHeight="1">
      <c r="B215" s="134"/>
      <c r="D215" s="135" t="s">
        <v>72</v>
      </c>
      <c r="E215" s="145" t="s">
        <v>642</v>
      </c>
      <c r="F215" s="145" t="s">
        <v>643</v>
      </c>
      <c r="I215" s="137"/>
      <c r="J215" s="146">
        <f>BK215</f>
        <v>0</v>
      </c>
      <c r="L215" s="134"/>
      <c r="M215" s="139"/>
      <c r="N215" s="140"/>
      <c r="O215" s="140"/>
      <c r="P215" s="141">
        <f>SUM(P216:P218)</f>
        <v>0</v>
      </c>
      <c r="Q215" s="140"/>
      <c r="R215" s="141">
        <f>SUM(R216:R218)</f>
        <v>4.909600300000001</v>
      </c>
      <c r="S215" s="140"/>
      <c r="T215" s="142">
        <f>SUM(T216:T218)</f>
        <v>0</v>
      </c>
      <c r="AR215" s="135" t="s">
        <v>141</v>
      </c>
      <c r="AT215" s="143" t="s">
        <v>72</v>
      </c>
      <c r="AU215" s="143" t="s">
        <v>81</v>
      </c>
      <c r="AY215" s="135" t="s">
        <v>134</v>
      </c>
      <c r="BK215" s="144">
        <f>SUM(BK216:BK218)</f>
        <v>0</v>
      </c>
    </row>
    <row r="216" spans="1:65" s="2" customFormat="1" ht="24.15" customHeight="1">
      <c r="A216" s="29"/>
      <c r="B216" s="147"/>
      <c r="C216" s="148" t="s">
        <v>644</v>
      </c>
      <c r="D216" s="148" t="s">
        <v>136</v>
      </c>
      <c r="E216" s="149" t="s">
        <v>645</v>
      </c>
      <c r="F216" s="150" t="s">
        <v>646</v>
      </c>
      <c r="G216" s="151" t="s">
        <v>175</v>
      </c>
      <c r="H216" s="152">
        <v>185.61799999999999</v>
      </c>
      <c r="I216" s="153"/>
      <c r="J216" s="152">
        <f>ROUND(I216*H216,3)</f>
        <v>0</v>
      </c>
      <c r="K216" s="154"/>
      <c r="L216" s="30"/>
      <c r="M216" s="155" t="s">
        <v>1</v>
      </c>
      <c r="N216" s="156" t="s">
        <v>39</v>
      </c>
      <c r="O216" s="58"/>
      <c r="P216" s="157">
        <f>O216*H216</f>
        <v>0</v>
      </c>
      <c r="Q216" s="157">
        <v>3.3500000000000001E-3</v>
      </c>
      <c r="R216" s="157">
        <f>Q216*H216</f>
        <v>0.62182029999999999</v>
      </c>
      <c r="S216" s="157">
        <v>0</v>
      </c>
      <c r="T216" s="158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176</v>
      </c>
      <c r="AT216" s="159" t="s">
        <v>136</v>
      </c>
      <c r="AU216" s="159" t="s">
        <v>141</v>
      </c>
      <c r="AY216" s="14" t="s">
        <v>134</v>
      </c>
      <c r="BE216" s="160">
        <f>IF(N216="základná",J216,0)</f>
        <v>0</v>
      </c>
      <c r="BF216" s="160">
        <f>IF(N216="znížená",J216,0)</f>
        <v>0</v>
      </c>
      <c r="BG216" s="160">
        <f>IF(N216="zákl. prenesená",J216,0)</f>
        <v>0</v>
      </c>
      <c r="BH216" s="160">
        <f>IF(N216="zníž. prenesená",J216,0)</f>
        <v>0</v>
      </c>
      <c r="BI216" s="160">
        <f>IF(N216="nulová",J216,0)</f>
        <v>0</v>
      </c>
      <c r="BJ216" s="14" t="s">
        <v>141</v>
      </c>
      <c r="BK216" s="161">
        <f>ROUND(I216*H216,3)</f>
        <v>0</v>
      </c>
      <c r="BL216" s="14" t="s">
        <v>176</v>
      </c>
      <c r="BM216" s="159" t="s">
        <v>647</v>
      </c>
    </row>
    <row r="217" spans="1:65" s="2" customFormat="1" ht="16.5" customHeight="1">
      <c r="A217" s="29"/>
      <c r="B217" s="147"/>
      <c r="C217" s="162" t="s">
        <v>648</v>
      </c>
      <c r="D217" s="162" t="s">
        <v>265</v>
      </c>
      <c r="E217" s="163" t="s">
        <v>649</v>
      </c>
      <c r="F217" s="164" t="s">
        <v>650</v>
      </c>
      <c r="G217" s="165" t="s">
        <v>175</v>
      </c>
      <c r="H217" s="166">
        <v>204.18</v>
      </c>
      <c r="I217" s="167"/>
      <c r="J217" s="166">
        <f>ROUND(I217*H217,3)</f>
        <v>0</v>
      </c>
      <c r="K217" s="168"/>
      <c r="L217" s="169"/>
      <c r="M217" s="170" t="s">
        <v>1</v>
      </c>
      <c r="N217" s="171" t="s">
        <v>39</v>
      </c>
      <c r="O217" s="58"/>
      <c r="P217" s="157">
        <f>O217*H217</f>
        <v>0</v>
      </c>
      <c r="Q217" s="157">
        <v>2.1000000000000001E-2</v>
      </c>
      <c r="R217" s="157">
        <f>Q217*H217</f>
        <v>4.2877800000000006</v>
      </c>
      <c r="S217" s="157">
        <v>0</v>
      </c>
      <c r="T217" s="15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269</v>
      </c>
      <c r="AT217" s="159" t="s">
        <v>265</v>
      </c>
      <c r="AU217" s="159" t="s">
        <v>141</v>
      </c>
      <c r="AY217" s="14" t="s">
        <v>134</v>
      </c>
      <c r="BE217" s="160">
        <f>IF(N217="základná",J217,0)</f>
        <v>0</v>
      </c>
      <c r="BF217" s="160">
        <f>IF(N217="znížená",J217,0)</f>
        <v>0</v>
      </c>
      <c r="BG217" s="160">
        <f>IF(N217="zákl. prenesená",J217,0)</f>
        <v>0</v>
      </c>
      <c r="BH217" s="160">
        <f>IF(N217="zníž. prenesená",J217,0)</f>
        <v>0</v>
      </c>
      <c r="BI217" s="160">
        <f>IF(N217="nulová",J217,0)</f>
        <v>0</v>
      </c>
      <c r="BJ217" s="14" t="s">
        <v>141</v>
      </c>
      <c r="BK217" s="161">
        <f>ROUND(I217*H217,3)</f>
        <v>0</v>
      </c>
      <c r="BL217" s="14" t="s">
        <v>176</v>
      </c>
      <c r="BM217" s="159" t="s">
        <v>651</v>
      </c>
    </row>
    <row r="218" spans="1:65" s="2" customFormat="1" ht="24.15" customHeight="1">
      <c r="A218" s="29"/>
      <c r="B218" s="147"/>
      <c r="C218" s="148" t="s">
        <v>652</v>
      </c>
      <c r="D218" s="148" t="s">
        <v>136</v>
      </c>
      <c r="E218" s="149" t="s">
        <v>653</v>
      </c>
      <c r="F218" s="150" t="s">
        <v>654</v>
      </c>
      <c r="G218" s="151" t="s">
        <v>228</v>
      </c>
      <c r="H218" s="152">
        <v>4.91</v>
      </c>
      <c r="I218" s="153"/>
      <c r="J218" s="152">
        <f>ROUND(I218*H218,3)</f>
        <v>0</v>
      </c>
      <c r="K218" s="154"/>
      <c r="L218" s="30"/>
      <c r="M218" s="172" t="s">
        <v>1</v>
      </c>
      <c r="N218" s="173" t="s">
        <v>39</v>
      </c>
      <c r="O218" s="174"/>
      <c r="P218" s="175">
        <f>O218*H218</f>
        <v>0</v>
      </c>
      <c r="Q218" s="175">
        <v>0</v>
      </c>
      <c r="R218" s="175">
        <f>Q218*H218</f>
        <v>0</v>
      </c>
      <c r="S218" s="175">
        <v>0</v>
      </c>
      <c r="T218" s="176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176</v>
      </c>
      <c r="AT218" s="159" t="s">
        <v>136</v>
      </c>
      <c r="AU218" s="159" t="s">
        <v>141</v>
      </c>
      <c r="AY218" s="14" t="s">
        <v>134</v>
      </c>
      <c r="BE218" s="160">
        <f>IF(N218="základná",J218,0)</f>
        <v>0</v>
      </c>
      <c r="BF218" s="160">
        <f>IF(N218="znížená",J218,0)</f>
        <v>0</v>
      </c>
      <c r="BG218" s="160">
        <f>IF(N218="zákl. prenesená",J218,0)</f>
        <v>0</v>
      </c>
      <c r="BH218" s="160">
        <f>IF(N218="zníž. prenesená",J218,0)</f>
        <v>0</v>
      </c>
      <c r="BI218" s="160">
        <f>IF(N218="nulová",J218,0)</f>
        <v>0</v>
      </c>
      <c r="BJ218" s="14" t="s">
        <v>141</v>
      </c>
      <c r="BK218" s="161">
        <f>ROUND(I218*H218,3)</f>
        <v>0</v>
      </c>
      <c r="BL218" s="14" t="s">
        <v>176</v>
      </c>
      <c r="BM218" s="159" t="s">
        <v>655</v>
      </c>
    </row>
    <row r="219" spans="1:65" s="2" customFormat="1" ht="6.9" customHeight="1">
      <c r="A219" s="29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30"/>
      <c r="M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</row>
  </sheetData>
  <autoFilter ref="C132:K218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8"/>
  <sheetViews>
    <sheetView showGridLines="0" workbookViewId="0">
      <selection activeCell="J12" sqref="J1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5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94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6" t="str">
        <f>'Rekapitulácia stavby'!K6</f>
        <v>Obnova kultúrneho domu Borša</v>
      </c>
      <c r="F7" s="227"/>
      <c r="G7" s="227"/>
      <c r="H7" s="227"/>
      <c r="L7" s="17"/>
    </row>
    <row r="8" spans="1:46" s="2" customFormat="1" ht="12" customHeight="1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4" t="s">
        <v>656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6"/>
      <c r="G18" s="206"/>
      <c r="H18" s="206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1" t="s">
        <v>1</v>
      </c>
      <c r="F27" s="211"/>
      <c r="G27" s="211"/>
      <c r="H27" s="21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ROUND((SUM(BE127:BE267)),  2)</f>
        <v>0</v>
      </c>
      <c r="G33" s="100"/>
      <c r="H33" s="100"/>
      <c r="I33" s="101">
        <v>0.2</v>
      </c>
      <c r="J33" s="99">
        <f>ROUND(((SUM(BE127:BE267))*I33),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ROUND((SUM(BF127:BF267)),  2)</f>
        <v>0</v>
      </c>
      <c r="G34" s="100"/>
      <c r="H34" s="100"/>
      <c r="I34" s="101">
        <v>0.2</v>
      </c>
      <c r="J34" s="99">
        <f>ROUND(((SUM(BF127:BF267))*I34),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ROUND((SUM(BG127:BG267)),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ROUND((SUM(BH127:BH267)),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ROUND((SUM(BI127:BI267)),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Obnova kultúrneho domu Borša</v>
      </c>
      <c r="F85" s="227"/>
      <c r="G85" s="227"/>
      <c r="H85" s="227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4" t="str">
        <f>E9</f>
        <v>02 - ZTI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657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10" customFormat="1" ht="19.95" customHeight="1">
      <c r="B99" s="119"/>
      <c r="D99" s="120" t="s">
        <v>116</v>
      </c>
      <c r="E99" s="121"/>
      <c r="F99" s="121"/>
      <c r="G99" s="121"/>
      <c r="H99" s="121"/>
      <c r="I99" s="121"/>
      <c r="J99" s="122">
        <f>J143</f>
        <v>0</v>
      </c>
      <c r="L99" s="119"/>
    </row>
    <row r="100" spans="1:31" s="9" customFormat="1" ht="24.9" customHeight="1">
      <c r="B100" s="115"/>
      <c r="D100" s="116" t="s">
        <v>118</v>
      </c>
      <c r="E100" s="117"/>
      <c r="F100" s="117"/>
      <c r="G100" s="117"/>
      <c r="H100" s="117"/>
      <c r="I100" s="117"/>
      <c r="J100" s="118">
        <f>J149</f>
        <v>0</v>
      </c>
      <c r="L100" s="115"/>
    </row>
    <row r="101" spans="1:31" s="10" customFormat="1" ht="19.95" customHeight="1">
      <c r="B101" s="119"/>
      <c r="D101" s="120" t="s">
        <v>350</v>
      </c>
      <c r="E101" s="121"/>
      <c r="F101" s="121"/>
      <c r="G101" s="121"/>
      <c r="H101" s="121"/>
      <c r="I101" s="121"/>
      <c r="J101" s="122">
        <f>J150</f>
        <v>0</v>
      </c>
      <c r="L101" s="119"/>
    </row>
    <row r="102" spans="1:31" s="10" customFormat="1" ht="19.95" customHeight="1">
      <c r="B102" s="119"/>
      <c r="D102" s="120" t="s">
        <v>658</v>
      </c>
      <c r="E102" s="121"/>
      <c r="F102" s="121"/>
      <c r="G102" s="121"/>
      <c r="H102" s="121"/>
      <c r="I102" s="121"/>
      <c r="J102" s="122">
        <f>J162</f>
        <v>0</v>
      </c>
      <c r="L102" s="119"/>
    </row>
    <row r="103" spans="1:31" s="10" customFormat="1" ht="19.95" customHeight="1">
      <c r="B103" s="119"/>
      <c r="D103" s="120" t="s">
        <v>659</v>
      </c>
      <c r="E103" s="121"/>
      <c r="F103" s="121"/>
      <c r="G103" s="121"/>
      <c r="H103" s="121"/>
      <c r="I103" s="121"/>
      <c r="J103" s="122">
        <f>J194</f>
        <v>0</v>
      </c>
      <c r="L103" s="119"/>
    </row>
    <row r="104" spans="1:31" s="10" customFormat="1" ht="19.95" customHeight="1">
      <c r="B104" s="119"/>
      <c r="D104" s="120" t="s">
        <v>432</v>
      </c>
      <c r="E104" s="121"/>
      <c r="F104" s="121"/>
      <c r="G104" s="121"/>
      <c r="H104" s="121"/>
      <c r="I104" s="121"/>
      <c r="J104" s="122">
        <f>J226</f>
        <v>0</v>
      </c>
      <c r="L104" s="119"/>
    </row>
    <row r="105" spans="1:31" s="9" customFormat="1" ht="24.9" customHeight="1">
      <c r="B105" s="115"/>
      <c r="D105" s="116" t="s">
        <v>351</v>
      </c>
      <c r="E105" s="117"/>
      <c r="F105" s="117"/>
      <c r="G105" s="117"/>
      <c r="H105" s="117"/>
      <c r="I105" s="117"/>
      <c r="J105" s="118">
        <f>J263</f>
        <v>0</v>
      </c>
      <c r="L105" s="115"/>
    </row>
    <row r="106" spans="1:31" s="10" customFormat="1" ht="19.95" customHeight="1">
      <c r="B106" s="119"/>
      <c r="D106" s="120" t="s">
        <v>660</v>
      </c>
      <c r="E106" s="121"/>
      <c r="F106" s="121"/>
      <c r="G106" s="121"/>
      <c r="H106" s="121"/>
      <c r="I106" s="121"/>
      <c r="J106" s="122">
        <f>J264</f>
        <v>0</v>
      </c>
      <c r="L106" s="119"/>
    </row>
    <row r="107" spans="1:31" s="9" customFormat="1" ht="24.9" customHeight="1">
      <c r="B107" s="115"/>
      <c r="D107" s="116" t="s">
        <v>661</v>
      </c>
      <c r="E107" s="117"/>
      <c r="F107" s="117"/>
      <c r="G107" s="117"/>
      <c r="H107" s="117"/>
      <c r="I107" s="117"/>
      <c r="J107" s="118">
        <f>J266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120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26" t="str">
        <f>E7</f>
        <v>Obnova kultúrneho domu Borša</v>
      </c>
      <c r="F117" s="227"/>
      <c r="G117" s="227"/>
      <c r="H117" s="227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105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4" t="str">
        <f>E9</f>
        <v>02 - ZTI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Borša</v>
      </c>
      <c r="G121" s="29"/>
      <c r="H121" s="29"/>
      <c r="I121" s="24" t="s">
        <v>20</v>
      </c>
      <c r="J121" s="55" t="str">
        <f>IF(J12="","",J12)</f>
        <v/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21</v>
      </c>
      <c r="D123" s="29"/>
      <c r="E123" s="29"/>
      <c r="F123" s="22" t="str">
        <f>E15</f>
        <v>obec Borša</v>
      </c>
      <c r="G123" s="29"/>
      <c r="H123" s="29"/>
      <c r="I123" s="24" t="s">
        <v>27</v>
      </c>
      <c r="J123" s="27" t="str">
        <f>E21</f>
        <v>OON Design s.r.o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25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OON Design s.r.o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3"/>
      <c r="B126" s="124"/>
      <c r="C126" s="125" t="s">
        <v>121</v>
      </c>
      <c r="D126" s="126" t="s">
        <v>58</v>
      </c>
      <c r="E126" s="126" t="s">
        <v>54</v>
      </c>
      <c r="F126" s="126" t="s">
        <v>55</v>
      </c>
      <c r="G126" s="126" t="s">
        <v>122</v>
      </c>
      <c r="H126" s="126" t="s">
        <v>123</v>
      </c>
      <c r="I126" s="126" t="s">
        <v>124</v>
      </c>
      <c r="J126" s="127" t="s">
        <v>109</v>
      </c>
      <c r="K126" s="128" t="s">
        <v>125</v>
      </c>
      <c r="L126" s="129"/>
      <c r="M126" s="62" t="s">
        <v>1</v>
      </c>
      <c r="N126" s="63" t="s">
        <v>37</v>
      </c>
      <c r="O126" s="63" t="s">
        <v>126</v>
      </c>
      <c r="P126" s="63" t="s">
        <v>127</v>
      </c>
      <c r="Q126" s="63" t="s">
        <v>128</v>
      </c>
      <c r="R126" s="63" t="s">
        <v>129</v>
      </c>
      <c r="S126" s="63" t="s">
        <v>130</v>
      </c>
      <c r="T126" s="64" t="s">
        <v>131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63" s="2" customFormat="1" ht="22.8" customHeight="1">
      <c r="A127" s="29"/>
      <c r="B127" s="30"/>
      <c r="C127" s="69" t="s">
        <v>110</v>
      </c>
      <c r="D127" s="29"/>
      <c r="E127" s="29"/>
      <c r="F127" s="29"/>
      <c r="G127" s="29"/>
      <c r="H127" s="29"/>
      <c r="I127" s="29"/>
      <c r="J127" s="130">
        <f>BK127</f>
        <v>0</v>
      </c>
      <c r="K127" s="29"/>
      <c r="L127" s="30"/>
      <c r="M127" s="65"/>
      <c r="N127" s="56"/>
      <c r="O127" s="66"/>
      <c r="P127" s="131">
        <f>P128+P149+P263+P266</f>
        <v>0</v>
      </c>
      <c r="Q127" s="66"/>
      <c r="R127" s="131">
        <f>R128+R149+R263+R266</f>
        <v>2.4070498050000007</v>
      </c>
      <c r="S127" s="66"/>
      <c r="T127" s="132">
        <f>T128+T149+T263+T266</f>
        <v>0.76466000000000001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72</v>
      </c>
      <c r="AU127" s="14" t="s">
        <v>111</v>
      </c>
      <c r="BK127" s="133">
        <f>BK128+BK149+BK263+BK266</f>
        <v>0</v>
      </c>
    </row>
    <row r="128" spans="1:63" s="12" customFormat="1" ht="25.95" customHeight="1">
      <c r="B128" s="134"/>
      <c r="D128" s="135" t="s">
        <v>72</v>
      </c>
      <c r="E128" s="136" t="s">
        <v>132</v>
      </c>
      <c r="F128" s="136" t="s">
        <v>133</v>
      </c>
      <c r="I128" s="137"/>
      <c r="J128" s="138">
        <f>BK128</f>
        <v>0</v>
      </c>
      <c r="L128" s="134"/>
      <c r="M128" s="139"/>
      <c r="N128" s="140"/>
      <c r="O128" s="140"/>
      <c r="P128" s="141">
        <f>P129+P143</f>
        <v>0</v>
      </c>
      <c r="Q128" s="140"/>
      <c r="R128" s="141">
        <f>R129+R143</f>
        <v>0.50009999999999999</v>
      </c>
      <c r="S128" s="140"/>
      <c r="T128" s="142">
        <f>T129+T143</f>
        <v>0</v>
      </c>
      <c r="AR128" s="135" t="s">
        <v>81</v>
      </c>
      <c r="AT128" s="143" t="s">
        <v>72</v>
      </c>
      <c r="AU128" s="143" t="s">
        <v>73</v>
      </c>
      <c r="AY128" s="135" t="s">
        <v>134</v>
      </c>
      <c r="BK128" s="144">
        <f>BK129+BK143</f>
        <v>0</v>
      </c>
    </row>
    <row r="129" spans="1:65" s="12" customFormat="1" ht="22.8" customHeight="1">
      <c r="B129" s="134"/>
      <c r="D129" s="135" t="s">
        <v>72</v>
      </c>
      <c r="E129" s="145" t="s">
        <v>167</v>
      </c>
      <c r="F129" s="145" t="s">
        <v>662</v>
      </c>
      <c r="I129" s="137"/>
      <c r="J129" s="146">
        <f>BK129</f>
        <v>0</v>
      </c>
      <c r="L129" s="134"/>
      <c r="M129" s="139"/>
      <c r="N129" s="140"/>
      <c r="O129" s="140"/>
      <c r="P129" s="141">
        <f>SUM(P130:P142)</f>
        <v>0</v>
      </c>
      <c r="Q129" s="140"/>
      <c r="R129" s="141">
        <f>SUM(R130:R142)</f>
        <v>0.50009999999999999</v>
      </c>
      <c r="S129" s="140"/>
      <c r="T129" s="142">
        <f>SUM(T130:T142)</f>
        <v>0</v>
      </c>
      <c r="AR129" s="135" t="s">
        <v>81</v>
      </c>
      <c r="AT129" s="143" t="s">
        <v>72</v>
      </c>
      <c r="AU129" s="143" t="s">
        <v>81</v>
      </c>
      <c r="AY129" s="135" t="s">
        <v>134</v>
      </c>
      <c r="BK129" s="144">
        <f>SUM(BK130:BK142)</f>
        <v>0</v>
      </c>
    </row>
    <row r="130" spans="1:65" s="2" customFormat="1" ht="16.5" customHeight="1">
      <c r="A130" s="29"/>
      <c r="B130" s="147"/>
      <c r="C130" s="148" t="s">
        <v>81</v>
      </c>
      <c r="D130" s="148" t="s">
        <v>136</v>
      </c>
      <c r="E130" s="149" t="s">
        <v>663</v>
      </c>
      <c r="F130" s="150" t="s">
        <v>664</v>
      </c>
      <c r="G130" s="151" t="s">
        <v>318</v>
      </c>
      <c r="H130" s="152">
        <v>5</v>
      </c>
      <c r="I130" s="153"/>
      <c r="J130" s="152">
        <f>ROUND(I130*H130,3)</f>
        <v>0</v>
      </c>
      <c r="K130" s="154"/>
      <c r="L130" s="30"/>
      <c r="M130" s="155" t="s">
        <v>1</v>
      </c>
      <c r="N130" s="156" t="s">
        <v>39</v>
      </c>
      <c r="O130" s="58"/>
      <c r="P130" s="157">
        <f>O130*H130</f>
        <v>0</v>
      </c>
      <c r="Q130" s="157">
        <v>2.0000000000000002E-5</v>
      </c>
      <c r="R130" s="157">
        <f>Q130*H130</f>
        <v>1E-4</v>
      </c>
      <c r="S130" s="157">
        <v>0</v>
      </c>
      <c r="T130" s="15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140</v>
      </c>
      <c r="AT130" s="159" t="s">
        <v>136</v>
      </c>
      <c r="AU130" s="159" t="s">
        <v>141</v>
      </c>
      <c r="AY130" s="14" t="s">
        <v>134</v>
      </c>
      <c r="BE130" s="160">
        <f>IF(N130="základná",J130,0)</f>
        <v>0</v>
      </c>
      <c r="BF130" s="160">
        <f>IF(N130="znížená",J130,0)</f>
        <v>0</v>
      </c>
      <c r="BG130" s="160">
        <f>IF(N130="zákl. prenesená",J130,0)</f>
        <v>0</v>
      </c>
      <c r="BH130" s="160">
        <f>IF(N130="zníž. prenesená",J130,0)</f>
        <v>0</v>
      </c>
      <c r="BI130" s="160">
        <f>IF(N130="nulová",J130,0)</f>
        <v>0</v>
      </c>
      <c r="BJ130" s="14" t="s">
        <v>141</v>
      </c>
      <c r="BK130" s="161">
        <f>ROUND(I130*H130,3)</f>
        <v>0</v>
      </c>
      <c r="BL130" s="14" t="s">
        <v>140</v>
      </c>
      <c r="BM130" s="159" t="s">
        <v>665</v>
      </c>
    </row>
    <row r="131" spans="1:65" s="2" customFormat="1" ht="16.5" customHeight="1">
      <c r="A131" s="29"/>
      <c r="B131" s="147"/>
      <c r="C131" s="162" t="s">
        <v>141</v>
      </c>
      <c r="D131" s="162" t="s">
        <v>265</v>
      </c>
      <c r="E131" s="163" t="s">
        <v>666</v>
      </c>
      <c r="F131" s="164" t="s">
        <v>667</v>
      </c>
      <c r="G131" s="165" t="s">
        <v>318</v>
      </c>
      <c r="H131" s="166">
        <v>1</v>
      </c>
      <c r="I131" s="167"/>
      <c r="J131" s="166">
        <f>ROUND(I131*H131,3)</f>
        <v>0</v>
      </c>
      <c r="K131" s="168"/>
      <c r="L131" s="169"/>
      <c r="M131" s="170" t="s">
        <v>1</v>
      </c>
      <c r="N131" s="171" t="s">
        <v>39</v>
      </c>
      <c r="O131" s="58"/>
      <c r="P131" s="157">
        <f>O131*H131</f>
        <v>0</v>
      </c>
      <c r="Q131" s="157">
        <v>8.5000000000000006E-3</v>
      </c>
      <c r="R131" s="157">
        <f>Q131*H131</f>
        <v>8.5000000000000006E-3</v>
      </c>
      <c r="S131" s="157">
        <v>0</v>
      </c>
      <c r="T131" s="15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167</v>
      </c>
      <c r="AT131" s="159" t="s">
        <v>265</v>
      </c>
      <c r="AU131" s="159" t="s">
        <v>141</v>
      </c>
      <c r="AY131" s="14" t="s">
        <v>134</v>
      </c>
      <c r="BE131" s="160">
        <f>IF(N131="základná",J131,0)</f>
        <v>0</v>
      </c>
      <c r="BF131" s="160">
        <f>IF(N131="znížená",J131,0)</f>
        <v>0</v>
      </c>
      <c r="BG131" s="160">
        <f>IF(N131="zákl. prenesená",J131,0)</f>
        <v>0</v>
      </c>
      <c r="BH131" s="160">
        <f>IF(N131="zníž. prenesená",J131,0)</f>
        <v>0</v>
      </c>
      <c r="BI131" s="160">
        <f>IF(N131="nulová",J131,0)</f>
        <v>0</v>
      </c>
      <c r="BJ131" s="14" t="s">
        <v>141</v>
      </c>
      <c r="BK131" s="161">
        <f>ROUND(I131*H131,3)</f>
        <v>0</v>
      </c>
      <c r="BL131" s="14" t="s">
        <v>140</v>
      </c>
      <c r="BM131" s="159" t="s">
        <v>668</v>
      </c>
    </row>
    <row r="132" spans="1:65" s="2" customFormat="1" ht="28.8">
      <c r="A132" s="29"/>
      <c r="B132" s="30"/>
      <c r="C132" s="29"/>
      <c r="D132" s="177" t="s">
        <v>669</v>
      </c>
      <c r="E132" s="29"/>
      <c r="F132" s="178" t="s">
        <v>670</v>
      </c>
      <c r="G132" s="29"/>
      <c r="H132" s="29"/>
      <c r="I132" s="179"/>
      <c r="J132" s="29"/>
      <c r="K132" s="29"/>
      <c r="L132" s="30"/>
      <c r="M132" s="180"/>
      <c r="N132" s="181"/>
      <c r="O132" s="58"/>
      <c r="P132" s="58"/>
      <c r="Q132" s="58"/>
      <c r="R132" s="58"/>
      <c r="S132" s="58"/>
      <c r="T132" s="5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669</v>
      </c>
      <c r="AU132" s="14" t="s">
        <v>141</v>
      </c>
    </row>
    <row r="133" spans="1:65" s="2" customFormat="1" ht="16.5" customHeight="1">
      <c r="A133" s="29"/>
      <c r="B133" s="147"/>
      <c r="C133" s="162" t="s">
        <v>146</v>
      </c>
      <c r="D133" s="162" t="s">
        <v>265</v>
      </c>
      <c r="E133" s="163" t="s">
        <v>671</v>
      </c>
      <c r="F133" s="164" t="s">
        <v>672</v>
      </c>
      <c r="G133" s="165" t="s">
        <v>318</v>
      </c>
      <c r="H133" s="166">
        <v>1</v>
      </c>
      <c r="I133" s="167"/>
      <c r="J133" s="166">
        <f t="shared" ref="J133:J142" si="0">ROUND(I133*H133,3)</f>
        <v>0</v>
      </c>
      <c r="K133" s="168"/>
      <c r="L133" s="169"/>
      <c r="M133" s="170" t="s">
        <v>1</v>
      </c>
      <c r="N133" s="171" t="s">
        <v>39</v>
      </c>
      <c r="O133" s="58"/>
      <c r="P133" s="157">
        <f t="shared" ref="P133:P142" si="1">O133*H133</f>
        <v>0</v>
      </c>
      <c r="Q133" s="157">
        <v>4.9500000000000004E-3</v>
      </c>
      <c r="R133" s="157">
        <f t="shared" ref="R133:R142" si="2">Q133*H133</f>
        <v>4.9500000000000004E-3</v>
      </c>
      <c r="S133" s="157">
        <v>0</v>
      </c>
      <c r="T133" s="158">
        <f t="shared" ref="T133:T142" si="3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167</v>
      </c>
      <c r="AT133" s="159" t="s">
        <v>265</v>
      </c>
      <c r="AU133" s="159" t="s">
        <v>141</v>
      </c>
      <c r="AY133" s="14" t="s">
        <v>134</v>
      </c>
      <c r="BE133" s="160">
        <f t="shared" ref="BE133:BE142" si="4">IF(N133="základná",J133,0)</f>
        <v>0</v>
      </c>
      <c r="BF133" s="160">
        <f t="shared" ref="BF133:BF142" si="5">IF(N133="znížená",J133,0)</f>
        <v>0</v>
      </c>
      <c r="BG133" s="160">
        <f t="shared" ref="BG133:BG142" si="6">IF(N133="zákl. prenesená",J133,0)</f>
        <v>0</v>
      </c>
      <c r="BH133" s="160">
        <f t="shared" ref="BH133:BH142" si="7">IF(N133="zníž. prenesená",J133,0)</f>
        <v>0</v>
      </c>
      <c r="BI133" s="160">
        <f t="shared" ref="BI133:BI142" si="8">IF(N133="nulová",J133,0)</f>
        <v>0</v>
      </c>
      <c r="BJ133" s="14" t="s">
        <v>141</v>
      </c>
      <c r="BK133" s="161">
        <f t="shared" ref="BK133:BK142" si="9">ROUND(I133*H133,3)</f>
        <v>0</v>
      </c>
      <c r="BL133" s="14" t="s">
        <v>140</v>
      </c>
      <c r="BM133" s="159" t="s">
        <v>673</v>
      </c>
    </row>
    <row r="134" spans="1:65" s="2" customFormat="1" ht="16.5" customHeight="1">
      <c r="A134" s="29"/>
      <c r="B134" s="147"/>
      <c r="C134" s="162" t="s">
        <v>140</v>
      </c>
      <c r="D134" s="162" t="s">
        <v>265</v>
      </c>
      <c r="E134" s="163" t="s">
        <v>674</v>
      </c>
      <c r="F134" s="164" t="s">
        <v>675</v>
      </c>
      <c r="G134" s="165" t="s">
        <v>318</v>
      </c>
      <c r="H134" s="166">
        <v>1</v>
      </c>
      <c r="I134" s="167"/>
      <c r="J134" s="166">
        <f t="shared" si="0"/>
        <v>0</v>
      </c>
      <c r="K134" s="168"/>
      <c r="L134" s="169"/>
      <c r="M134" s="170" t="s">
        <v>1</v>
      </c>
      <c r="N134" s="171" t="s">
        <v>39</v>
      </c>
      <c r="O134" s="58"/>
      <c r="P134" s="157">
        <f t="shared" si="1"/>
        <v>0</v>
      </c>
      <c r="Q134" s="157">
        <v>2E-3</v>
      </c>
      <c r="R134" s="157">
        <f t="shared" si="2"/>
        <v>2E-3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167</v>
      </c>
      <c r="AT134" s="159" t="s">
        <v>265</v>
      </c>
      <c r="AU134" s="159" t="s">
        <v>141</v>
      </c>
      <c r="AY134" s="14" t="s">
        <v>134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141</v>
      </c>
      <c r="BK134" s="161">
        <f t="shared" si="9"/>
        <v>0</v>
      </c>
      <c r="BL134" s="14" t="s">
        <v>140</v>
      </c>
      <c r="BM134" s="159" t="s">
        <v>676</v>
      </c>
    </row>
    <row r="135" spans="1:65" s="2" customFormat="1" ht="37.799999999999997" customHeight="1">
      <c r="A135" s="29"/>
      <c r="B135" s="147"/>
      <c r="C135" s="162" t="s">
        <v>153</v>
      </c>
      <c r="D135" s="162" t="s">
        <v>265</v>
      </c>
      <c r="E135" s="163" t="s">
        <v>677</v>
      </c>
      <c r="F135" s="164" t="s">
        <v>678</v>
      </c>
      <c r="G135" s="165" t="s">
        <v>318</v>
      </c>
      <c r="H135" s="166">
        <v>2</v>
      </c>
      <c r="I135" s="167"/>
      <c r="J135" s="166">
        <f t="shared" si="0"/>
        <v>0</v>
      </c>
      <c r="K135" s="168"/>
      <c r="L135" s="169"/>
      <c r="M135" s="170" t="s">
        <v>1</v>
      </c>
      <c r="N135" s="171" t="s">
        <v>39</v>
      </c>
      <c r="O135" s="58"/>
      <c r="P135" s="157">
        <f t="shared" si="1"/>
        <v>0</v>
      </c>
      <c r="Q135" s="157">
        <v>4.2000000000000002E-4</v>
      </c>
      <c r="R135" s="157">
        <f t="shared" si="2"/>
        <v>8.4000000000000003E-4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167</v>
      </c>
      <c r="AT135" s="159" t="s">
        <v>265</v>
      </c>
      <c r="AU135" s="159" t="s">
        <v>141</v>
      </c>
      <c r="AY135" s="14" t="s">
        <v>134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141</v>
      </c>
      <c r="BK135" s="161">
        <f t="shared" si="9"/>
        <v>0</v>
      </c>
      <c r="BL135" s="14" t="s">
        <v>140</v>
      </c>
      <c r="BM135" s="159" t="s">
        <v>679</v>
      </c>
    </row>
    <row r="136" spans="1:65" s="2" customFormat="1" ht="16.5" customHeight="1">
      <c r="A136" s="29"/>
      <c r="B136" s="147"/>
      <c r="C136" s="148" t="s">
        <v>157</v>
      </c>
      <c r="D136" s="148" t="s">
        <v>136</v>
      </c>
      <c r="E136" s="149" t="s">
        <v>680</v>
      </c>
      <c r="F136" s="150" t="s">
        <v>681</v>
      </c>
      <c r="G136" s="151" t="s">
        <v>318</v>
      </c>
      <c r="H136" s="152">
        <v>1</v>
      </c>
      <c r="I136" s="153"/>
      <c r="J136" s="152">
        <f t="shared" si="0"/>
        <v>0</v>
      </c>
      <c r="K136" s="154"/>
      <c r="L136" s="30"/>
      <c r="M136" s="155" t="s">
        <v>1</v>
      </c>
      <c r="N136" s="156" t="s">
        <v>39</v>
      </c>
      <c r="O136" s="58"/>
      <c r="P136" s="157">
        <f t="shared" si="1"/>
        <v>0</v>
      </c>
      <c r="Q136" s="157">
        <v>2.49E-3</v>
      </c>
      <c r="R136" s="157">
        <f t="shared" si="2"/>
        <v>2.49E-3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140</v>
      </c>
      <c r="AT136" s="159" t="s">
        <v>136</v>
      </c>
      <c r="AU136" s="159" t="s">
        <v>141</v>
      </c>
      <c r="AY136" s="14" t="s">
        <v>134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141</v>
      </c>
      <c r="BK136" s="161">
        <f t="shared" si="9"/>
        <v>0</v>
      </c>
      <c r="BL136" s="14" t="s">
        <v>140</v>
      </c>
      <c r="BM136" s="159" t="s">
        <v>682</v>
      </c>
    </row>
    <row r="137" spans="1:65" s="2" customFormat="1" ht="49.05" customHeight="1">
      <c r="A137" s="29"/>
      <c r="B137" s="147"/>
      <c r="C137" s="162" t="s">
        <v>162</v>
      </c>
      <c r="D137" s="162" t="s">
        <v>265</v>
      </c>
      <c r="E137" s="163" t="s">
        <v>683</v>
      </c>
      <c r="F137" s="164" t="s">
        <v>684</v>
      </c>
      <c r="G137" s="165" t="s">
        <v>318</v>
      </c>
      <c r="H137" s="166">
        <v>1</v>
      </c>
      <c r="I137" s="167"/>
      <c r="J137" s="166">
        <f t="shared" si="0"/>
        <v>0</v>
      </c>
      <c r="K137" s="168"/>
      <c r="L137" s="169"/>
      <c r="M137" s="170" t="s">
        <v>1</v>
      </c>
      <c r="N137" s="171" t="s">
        <v>39</v>
      </c>
      <c r="O137" s="58"/>
      <c r="P137" s="157">
        <f t="shared" si="1"/>
        <v>0</v>
      </c>
      <c r="Q137" s="157">
        <v>4.4000000000000002E-4</v>
      </c>
      <c r="R137" s="157">
        <f t="shared" si="2"/>
        <v>4.4000000000000002E-4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167</v>
      </c>
      <c r="AT137" s="159" t="s">
        <v>265</v>
      </c>
      <c r="AU137" s="159" t="s">
        <v>141</v>
      </c>
      <c r="AY137" s="14" t="s">
        <v>134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141</v>
      </c>
      <c r="BK137" s="161">
        <f t="shared" si="9"/>
        <v>0</v>
      </c>
      <c r="BL137" s="14" t="s">
        <v>140</v>
      </c>
      <c r="BM137" s="159" t="s">
        <v>685</v>
      </c>
    </row>
    <row r="138" spans="1:65" s="2" customFormat="1" ht="37.799999999999997" customHeight="1">
      <c r="A138" s="29"/>
      <c r="B138" s="147"/>
      <c r="C138" s="148" t="s">
        <v>167</v>
      </c>
      <c r="D138" s="148" t="s">
        <v>136</v>
      </c>
      <c r="E138" s="149" t="s">
        <v>686</v>
      </c>
      <c r="F138" s="150" t="s">
        <v>687</v>
      </c>
      <c r="G138" s="151" t="s">
        <v>318</v>
      </c>
      <c r="H138" s="152">
        <v>2</v>
      </c>
      <c r="I138" s="153"/>
      <c r="J138" s="152">
        <f t="shared" si="0"/>
        <v>0</v>
      </c>
      <c r="K138" s="154"/>
      <c r="L138" s="30"/>
      <c r="M138" s="155" t="s">
        <v>1</v>
      </c>
      <c r="N138" s="156" t="s">
        <v>39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140</v>
      </c>
      <c r="AT138" s="159" t="s">
        <v>136</v>
      </c>
      <c r="AU138" s="159" t="s">
        <v>141</v>
      </c>
      <c r="AY138" s="14" t="s">
        <v>134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141</v>
      </c>
      <c r="BK138" s="161">
        <f t="shared" si="9"/>
        <v>0</v>
      </c>
      <c r="BL138" s="14" t="s">
        <v>140</v>
      </c>
      <c r="BM138" s="159" t="s">
        <v>688</v>
      </c>
    </row>
    <row r="139" spans="1:65" s="2" customFormat="1" ht="24.15" customHeight="1">
      <c r="A139" s="29"/>
      <c r="B139" s="147"/>
      <c r="C139" s="162" t="s">
        <v>172</v>
      </c>
      <c r="D139" s="162" t="s">
        <v>265</v>
      </c>
      <c r="E139" s="163" t="s">
        <v>689</v>
      </c>
      <c r="F139" s="164" t="s">
        <v>690</v>
      </c>
      <c r="G139" s="165" t="s">
        <v>318</v>
      </c>
      <c r="H139" s="166">
        <v>2</v>
      </c>
      <c r="I139" s="167"/>
      <c r="J139" s="166">
        <f t="shared" si="0"/>
        <v>0</v>
      </c>
      <c r="K139" s="168"/>
      <c r="L139" s="169"/>
      <c r="M139" s="170" t="s">
        <v>1</v>
      </c>
      <c r="N139" s="171" t="s">
        <v>39</v>
      </c>
      <c r="O139" s="58"/>
      <c r="P139" s="157">
        <f t="shared" si="1"/>
        <v>0</v>
      </c>
      <c r="Q139" s="157">
        <v>2.2939999999999999E-2</v>
      </c>
      <c r="R139" s="157">
        <f t="shared" si="2"/>
        <v>4.5879999999999997E-2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167</v>
      </c>
      <c r="AT139" s="159" t="s">
        <v>265</v>
      </c>
      <c r="AU139" s="159" t="s">
        <v>141</v>
      </c>
      <c r="AY139" s="14" t="s">
        <v>134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141</v>
      </c>
      <c r="BK139" s="161">
        <f t="shared" si="9"/>
        <v>0</v>
      </c>
      <c r="BL139" s="14" t="s">
        <v>140</v>
      </c>
      <c r="BM139" s="159" t="s">
        <v>691</v>
      </c>
    </row>
    <row r="140" spans="1:65" s="2" customFormat="1" ht="24.15" customHeight="1">
      <c r="A140" s="29"/>
      <c r="B140" s="147"/>
      <c r="C140" s="162" t="s">
        <v>178</v>
      </c>
      <c r="D140" s="162" t="s">
        <v>265</v>
      </c>
      <c r="E140" s="163" t="s">
        <v>692</v>
      </c>
      <c r="F140" s="164" t="s">
        <v>693</v>
      </c>
      <c r="G140" s="165" t="s">
        <v>318</v>
      </c>
      <c r="H140" s="166">
        <v>4</v>
      </c>
      <c r="I140" s="167"/>
      <c r="J140" s="166">
        <f t="shared" si="0"/>
        <v>0</v>
      </c>
      <c r="K140" s="168"/>
      <c r="L140" s="169"/>
      <c r="M140" s="170" t="s">
        <v>1</v>
      </c>
      <c r="N140" s="171" t="s">
        <v>39</v>
      </c>
      <c r="O140" s="58"/>
      <c r="P140" s="157">
        <f t="shared" si="1"/>
        <v>0</v>
      </c>
      <c r="Q140" s="157">
        <v>0.1036</v>
      </c>
      <c r="R140" s="157">
        <f t="shared" si="2"/>
        <v>0.41439999999999999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167</v>
      </c>
      <c r="AT140" s="159" t="s">
        <v>265</v>
      </c>
      <c r="AU140" s="159" t="s">
        <v>141</v>
      </c>
      <c r="AY140" s="14" t="s">
        <v>134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141</v>
      </c>
      <c r="BK140" s="161">
        <f t="shared" si="9"/>
        <v>0</v>
      </c>
      <c r="BL140" s="14" t="s">
        <v>140</v>
      </c>
      <c r="BM140" s="159" t="s">
        <v>694</v>
      </c>
    </row>
    <row r="141" spans="1:65" s="2" customFormat="1" ht="24.15" customHeight="1">
      <c r="A141" s="29"/>
      <c r="B141" s="147"/>
      <c r="C141" s="162" t="s">
        <v>182</v>
      </c>
      <c r="D141" s="162" t="s">
        <v>265</v>
      </c>
      <c r="E141" s="163" t="s">
        <v>695</v>
      </c>
      <c r="F141" s="164" t="s">
        <v>696</v>
      </c>
      <c r="G141" s="165" t="s">
        <v>318</v>
      </c>
      <c r="H141" s="166">
        <v>2</v>
      </c>
      <c r="I141" s="167"/>
      <c r="J141" s="166">
        <f t="shared" si="0"/>
        <v>0</v>
      </c>
      <c r="K141" s="168"/>
      <c r="L141" s="169"/>
      <c r="M141" s="170" t="s">
        <v>1</v>
      </c>
      <c r="N141" s="171" t="s">
        <v>39</v>
      </c>
      <c r="O141" s="58"/>
      <c r="P141" s="157">
        <f t="shared" si="1"/>
        <v>0</v>
      </c>
      <c r="Q141" s="157">
        <v>8.5000000000000006E-3</v>
      </c>
      <c r="R141" s="157">
        <f t="shared" si="2"/>
        <v>1.7000000000000001E-2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167</v>
      </c>
      <c r="AT141" s="159" t="s">
        <v>265</v>
      </c>
      <c r="AU141" s="159" t="s">
        <v>141</v>
      </c>
      <c r="AY141" s="14" t="s">
        <v>134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141</v>
      </c>
      <c r="BK141" s="161">
        <f t="shared" si="9"/>
        <v>0</v>
      </c>
      <c r="BL141" s="14" t="s">
        <v>140</v>
      </c>
      <c r="BM141" s="159" t="s">
        <v>697</v>
      </c>
    </row>
    <row r="142" spans="1:65" s="2" customFormat="1" ht="24.15" customHeight="1">
      <c r="A142" s="29"/>
      <c r="B142" s="147"/>
      <c r="C142" s="162" t="s">
        <v>186</v>
      </c>
      <c r="D142" s="162" t="s">
        <v>265</v>
      </c>
      <c r="E142" s="163" t="s">
        <v>698</v>
      </c>
      <c r="F142" s="164" t="s">
        <v>699</v>
      </c>
      <c r="G142" s="165" t="s">
        <v>318</v>
      </c>
      <c r="H142" s="166">
        <v>2</v>
      </c>
      <c r="I142" s="167"/>
      <c r="J142" s="166">
        <f t="shared" si="0"/>
        <v>0</v>
      </c>
      <c r="K142" s="168"/>
      <c r="L142" s="169"/>
      <c r="M142" s="170" t="s">
        <v>1</v>
      </c>
      <c r="N142" s="171" t="s">
        <v>39</v>
      </c>
      <c r="O142" s="58"/>
      <c r="P142" s="157">
        <f t="shared" si="1"/>
        <v>0</v>
      </c>
      <c r="Q142" s="157">
        <v>1.75E-3</v>
      </c>
      <c r="R142" s="157">
        <f t="shared" si="2"/>
        <v>3.5000000000000001E-3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167</v>
      </c>
      <c r="AT142" s="159" t="s">
        <v>265</v>
      </c>
      <c r="AU142" s="159" t="s">
        <v>141</v>
      </c>
      <c r="AY142" s="14" t="s">
        <v>134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141</v>
      </c>
      <c r="BK142" s="161">
        <f t="shared" si="9"/>
        <v>0</v>
      </c>
      <c r="BL142" s="14" t="s">
        <v>140</v>
      </c>
      <c r="BM142" s="159" t="s">
        <v>700</v>
      </c>
    </row>
    <row r="143" spans="1:65" s="12" customFormat="1" ht="22.8" customHeight="1">
      <c r="B143" s="134"/>
      <c r="D143" s="135" t="s">
        <v>72</v>
      </c>
      <c r="E143" s="145" t="s">
        <v>172</v>
      </c>
      <c r="F143" s="145" t="s">
        <v>202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SUM(P144:P148)</f>
        <v>0</v>
      </c>
      <c r="Q143" s="140"/>
      <c r="R143" s="141">
        <f>SUM(R144:R148)</f>
        <v>0</v>
      </c>
      <c r="S143" s="140"/>
      <c r="T143" s="142">
        <f>SUM(T144:T148)</f>
        <v>0</v>
      </c>
      <c r="AR143" s="135" t="s">
        <v>81</v>
      </c>
      <c r="AT143" s="143" t="s">
        <v>72</v>
      </c>
      <c r="AU143" s="143" t="s">
        <v>81</v>
      </c>
      <c r="AY143" s="135" t="s">
        <v>134</v>
      </c>
      <c r="BK143" s="144">
        <f>SUM(BK144:BK148)</f>
        <v>0</v>
      </c>
    </row>
    <row r="144" spans="1:65" s="2" customFormat="1" ht="24.15" customHeight="1">
      <c r="A144" s="29"/>
      <c r="B144" s="147"/>
      <c r="C144" s="148" t="s">
        <v>190</v>
      </c>
      <c r="D144" s="148" t="s">
        <v>136</v>
      </c>
      <c r="E144" s="149" t="s">
        <v>226</v>
      </c>
      <c r="F144" s="150" t="s">
        <v>227</v>
      </c>
      <c r="G144" s="151" t="s">
        <v>228</v>
      </c>
      <c r="H144" s="152">
        <v>0.76500000000000001</v>
      </c>
      <c r="I144" s="153"/>
      <c r="J144" s="152">
        <f>ROUND(I144*H144,3)</f>
        <v>0</v>
      </c>
      <c r="K144" s="154"/>
      <c r="L144" s="30"/>
      <c r="M144" s="155" t="s">
        <v>1</v>
      </c>
      <c r="N144" s="156" t="s">
        <v>39</v>
      </c>
      <c r="O144" s="58"/>
      <c r="P144" s="157">
        <f>O144*H144</f>
        <v>0</v>
      </c>
      <c r="Q144" s="157">
        <v>0</v>
      </c>
      <c r="R144" s="157">
        <f>Q144*H144</f>
        <v>0</v>
      </c>
      <c r="S144" s="157">
        <v>0</v>
      </c>
      <c r="T144" s="15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140</v>
      </c>
      <c r="AT144" s="159" t="s">
        <v>136</v>
      </c>
      <c r="AU144" s="159" t="s">
        <v>141</v>
      </c>
      <c r="AY144" s="14" t="s">
        <v>134</v>
      </c>
      <c r="BE144" s="160">
        <f>IF(N144="základná",J144,0)</f>
        <v>0</v>
      </c>
      <c r="BF144" s="160">
        <f>IF(N144="znížená",J144,0)</f>
        <v>0</v>
      </c>
      <c r="BG144" s="160">
        <f>IF(N144="zákl. prenesená",J144,0)</f>
        <v>0</v>
      </c>
      <c r="BH144" s="160">
        <f>IF(N144="zníž. prenesená",J144,0)</f>
        <v>0</v>
      </c>
      <c r="BI144" s="160">
        <f>IF(N144="nulová",J144,0)</f>
        <v>0</v>
      </c>
      <c r="BJ144" s="14" t="s">
        <v>141</v>
      </c>
      <c r="BK144" s="161">
        <f>ROUND(I144*H144,3)</f>
        <v>0</v>
      </c>
      <c r="BL144" s="14" t="s">
        <v>140</v>
      </c>
      <c r="BM144" s="159" t="s">
        <v>701</v>
      </c>
    </row>
    <row r="145" spans="1:65" s="2" customFormat="1" ht="21.75" customHeight="1">
      <c r="A145" s="29"/>
      <c r="B145" s="147"/>
      <c r="C145" s="148" t="s">
        <v>194</v>
      </c>
      <c r="D145" s="148" t="s">
        <v>136</v>
      </c>
      <c r="E145" s="149" t="s">
        <v>231</v>
      </c>
      <c r="F145" s="150" t="s">
        <v>232</v>
      </c>
      <c r="G145" s="151" t="s">
        <v>228</v>
      </c>
      <c r="H145" s="152">
        <v>0.76500000000000001</v>
      </c>
      <c r="I145" s="153"/>
      <c r="J145" s="152">
        <f>ROUND(I145*H145,3)</f>
        <v>0</v>
      </c>
      <c r="K145" s="154"/>
      <c r="L145" s="30"/>
      <c r="M145" s="155" t="s">
        <v>1</v>
      </c>
      <c r="N145" s="156" t="s">
        <v>39</v>
      </c>
      <c r="O145" s="58"/>
      <c r="P145" s="157">
        <f>O145*H145</f>
        <v>0</v>
      </c>
      <c r="Q145" s="157">
        <v>0</v>
      </c>
      <c r="R145" s="157">
        <f>Q145*H145</f>
        <v>0</v>
      </c>
      <c r="S145" s="157">
        <v>0</v>
      </c>
      <c r="T145" s="15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140</v>
      </c>
      <c r="AT145" s="159" t="s">
        <v>136</v>
      </c>
      <c r="AU145" s="159" t="s">
        <v>141</v>
      </c>
      <c r="AY145" s="14" t="s">
        <v>134</v>
      </c>
      <c r="BE145" s="160">
        <f>IF(N145="základná",J145,0)</f>
        <v>0</v>
      </c>
      <c r="BF145" s="160">
        <f>IF(N145="znížená",J145,0)</f>
        <v>0</v>
      </c>
      <c r="BG145" s="160">
        <f>IF(N145="zákl. prenesená",J145,0)</f>
        <v>0</v>
      </c>
      <c r="BH145" s="160">
        <f>IF(N145="zníž. prenesená",J145,0)</f>
        <v>0</v>
      </c>
      <c r="BI145" s="160">
        <f>IF(N145="nulová",J145,0)</f>
        <v>0</v>
      </c>
      <c r="BJ145" s="14" t="s">
        <v>141</v>
      </c>
      <c r="BK145" s="161">
        <f>ROUND(I145*H145,3)</f>
        <v>0</v>
      </c>
      <c r="BL145" s="14" t="s">
        <v>140</v>
      </c>
      <c r="BM145" s="159" t="s">
        <v>702</v>
      </c>
    </row>
    <row r="146" spans="1:65" s="2" customFormat="1" ht="24.15" customHeight="1">
      <c r="A146" s="29"/>
      <c r="B146" s="147"/>
      <c r="C146" s="148" t="s">
        <v>198</v>
      </c>
      <c r="D146" s="148" t="s">
        <v>136</v>
      </c>
      <c r="E146" s="149" t="s">
        <v>235</v>
      </c>
      <c r="F146" s="150" t="s">
        <v>236</v>
      </c>
      <c r="G146" s="151" t="s">
        <v>228</v>
      </c>
      <c r="H146" s="152">
        <v>7.65</v>
      </c>
      <c r="I146" s="153"/>
      <c r="J146" s="152">
        <f>ROUND(I146*H146,3)</f>
        <v>0</v>
      </c>
      <c r="K146" s="154"/>
      <c r="L146" s="30"/>
      <c r="M146" s="155" t="s">
        <v>1</v>
      </c>
      <c r="N146" s="156" t="s">
        <v>39</v>
      </c>
      <c r="O146" s="58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140</v>
      </c>
      <c r="AT146" s="159" t="s">
        <v>136</v>
      </c>
      <c r="AU146" s="159" t="s">
        <v>141</v>
      </c>
      <c r="AY146" s="14" t="s">
        <v>134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4" t="s">
        <v>141</v>
      </c>
      <c r="BK146" s="161">
        <f>ROUND(I146*H146,3)</f>
        <v>0</v>
      </c>
      <c r="BL146" s="14" t="s">
        <v>140</v>
      </c>
      <c r="BM146" s="159" t="s">
        <v>703</v>
      </c>
    </row>
    <row r="147" spans="1:65" s="2" customFormat="1" ht="24.15" customHeight="1">
      <c r="A147" s="29"/>
      <c r="B147" s="147"/>
      <c r="C147" s="148" t="s">
        <v>176</v>
      </c>
      <c r="D147" s="148" t="s">
        <v>136</v>
      </c>
      <c r="E147" s="149" t="s">
        <v>239</v>
      </c>
      <c r="F147" s="150" t="s">
        <v>240</v>
      </c>
      <c r="G147" s="151" t="s">
        <v>228</v>
      </c>
      <c r="H147" s="152">
        <v>0.76500000000000001</v>
      </c>
      <c r="I147" s="153"/>
      <c r="J147" s="152">
        <f>ROUND(I147*H147,3)</f>
        <v>0</v>
      </c>
      <c r="K147" s="154"/>
      <c r="L147" s="30"/>
      <c r="M147" s="155" t="s">
        <v>1</v>
      </c>
      <c r="N147" s="156" t="s">
        <v>39</v>
      </c>
      <c r="O147" s="58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140</v>
      </c>
      <c r="AT147" s="159" t="s">
        <v>136</v>
      </c>
      <c r="AU147" s="159" t="s">
        <v>141</v>
      </c>
      <c r="AY147" s="14" t="s">
        <v>134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4" t="s">
        <v>141</v>
      </c>
      <c r="BK147" s="161">
        <f>ROUND(I147*H147,3)</f>
        <v>0</v>
      </c>
      <c r="BL147" s="14" t="s">
        <v>140</v>
      </c>
      <c r="BM147" s="159" t="s">
        <v>704</v>
      </c>
    </row>
    <row r="148" spans="1:65" s="2" customFormat="1" ht="24.15" customHeight="1">
      <c r="A148" s="29"/>
      <c r="B148" s="147"/>
      <c r="C148" s="148" t="s">
        <v>206</v>
      </c>
      <c r="D148" s="148" t="s">
        <v>136</v>
      </c>
      <c r="E148" s="149" t="s">
        <v>705</v>
      </c>
      <c r="F148" s="150" t="s">
        <v>706</v>
      </c>
      <c r="G148" s="151" t="s">
        <v>228</v>
      </c>
      <c r="H148" s="152">
        <v>0.76500000000000001</v>
      </c>
      <c r="I148" s="153"/>
      <c r="J148" s="152">
        <f>ROUND(I148*H148,3)</f>
        <v>0</v>
      </c>
      <c r="K148" s="154"/>
      <c r="L148" s="30"/>
      <c r="M148" s="155" t="s">
        <v>1</v>
      </c>
      <c r="N148" s="156" t="s">
        <v>39</v>
      </c>
      <c r="O148" s="58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140</v>
      </c>
      <c r="AT148" s="159" t="s">
        <v>136</v>
      </c>
      <c r="AU148" s="159" t="s">
        <v>141</v>
      </c>
      <c r="AY148" s="14" t="s">
        <v>134</v>
      </c>
      <c r="BE148" s="160">
        <f>IF(N148="základná",J148,0)</f>
        <v>0</v>
      </c>
      <c r="BF148" s="160">
        <f>IF(N148="znížená",J148,0)</f>
        <v>0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4" t="s">
        <v>141</v>
      </c>
      <c r="BK148" s="161">
        <f>ROUND(I148*H148,3)</f>
        <v>0</v>
      </c>
      <c r="BL148" s="14" t="s">
        <v>140</v>
      </c>
      <c r="BM148" s="159" t="s">
        <v>707</v>
      </c>
    </row>
    <row r="149" spans="1:65" s="12" customFormat="1" ht="25.95" customHeight="1">
      <c r="B149" s="134"/>
      <c r="D149" s="135" t="s">
        <v>72</v>
      </c>
      <c r="E149" s="136" t="s">
        <v>252</v>
      </c>
      <c r="F149" s="136" t="s">
        <v>253</v>
      </c>
      <c r="I149" s="137"/>
      <c r="J149" s="138">
        <f>BK149</f>
        <v>0</v>
      </c>
      <c r="L149" s="134"/>
      <c r="M149" s="139"/>
      <c r="N149" s="140"/>
      <c r="O149" s="140"/>
      <c r="P149" s="141">
        <f>P150+P162+P194+P226</f>
        <v>0</v>
      </c>
      <c r="Q149" s="140"/>
      <c r="R149" s="141">
        <f>R150+R162+R194+R226</f>
        <v>1.9069498050000004</v>
      </c>
      <c r="S149" s="140"/>
      <c r="T149" s="142">
        <f>T150+T162+T194+T226</f>
        <v>0.76466000000000001</v>
      </c>
      <c r="AR149" s="135" t="s">
        <v>141</v>
      </c>
      <c r="AT149" s="143" t="s">
        <v>72</v>
      </c>
      <c r="AU149" s="143" t="s">
        <v>73</v>
      </c>
      <c r="AY149" s="135" t="s">
        <v>134</v>
      </c>
      <c r="BK149" s="144">
        <f>BK150+BK162+BK194+BK226</f>
        <v>0</v>
      </c>
    </row>
    <row r="150" spans="1:65" s="12" customFormat="1" ht="22.8" customHeight="1">
      <c r="B150" s="134"/>
      <c r="D150" s="135" t="s">
        <v>72</v>
      </c>
      <c r="E150" s="145" t="s">
        <v>380</v>
      </c>
      <c r="F150" s="145" t="s">
        <v>381</v>
      </c>
      <c r="I150" s="137"/>
      <c r="J150" s="146">
        <f>BK150</f>
        <v>0</v>
      </c>
      <c r="L150" s="134"/>
      <c r="M150" s="139"/>
      <c r="N150" s="140"/>
      <c r="O150" s="140"/>
      <c r="P150" s="141">
        <f>SUM(P151:P161)</f>
        <v>0</v>
      </c>
      <c r="Q150" s="140"/>
      <c r="R150" s="141">
        <f>SUM(R151:R161)</f>
        <v>1.1500000000000002E-2</v>
      </c>
      <c r="S150" s="140"/>
      <c r="T150" s="142">
        <f>SUM(T151:T161)</f>
        <v>0</v>
      </c>
      <c r="AR150" s="135" t="s">
        <v>141</v>
      </c>
      <c r="AT150" s="143" t="s">
        <v>72</v>
      </c>
      <c r="AU150" s="143" t="s">
        <v>81</v>
      </c>
      <c r="AY150" s="135" t="s">
        <v>134</v>
      </c>
      <c r="BK150" s="144">
        <f>SUM(BK151:BK161)</f>
        <v>0</v>
      </c>
    </row>
    <row r="151" spans="1:65" s="2" customFormat="1" ht="24.15" customHeight="1">
      <c r="A151" s="29"/>
      <c r="B151" s="147"/>
      <c r="C151" s="148" t="s">
        <v>210</v>
      </c>
      <c r="D151" s="148" t="s">
        <v>136</v>
      </c>
      <c r="E151" s="149" t="s">
        <v>708</v>
      </c>
      <c r="F151" s="150" t="s">
        <v>709</v>
      </c>
      <c r="G151" s="151" t="s">
        <v>274</v>
      </c>
      <c r="H151" s="152">
        <v>260</v>
      </c>
      <c r="I151" s="153"/>
      <c r="J151" s="152">
        <f>ROUND(I151*H151,3)</f>
        <v>0</v>
      </c>
      <c r="K151" s="154"/>
      <c r="L151" s="30"/>
      <c r="M151" s="155" t="s">
        <v>1</v>
      </c>
      <c r="N151" s="156" t="s">
        <v>39</v>
      </c>
      <c r="O151" s="58"/>
      <c r="P151" s="157">
        <f>O151*H151</f>
        <v>0</v>
      </c>
      <c r="Q151" s="157">
        <v>2.0000000000000002E-5</v>
      </c>
      <c r="R151" s="157">
        <f>Q151*H151</f>
        <v>5.2000000000000006E-3</v>
      </c>
      <c r="S151" s="157">
        <v>0</v>
      </c>
      <c r="T151" s="15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176</v>
      </c>
      <c r="AT151" s="159" t="s">
        <v>136</v>
      </c>
      <c r="AU151" s="159" t="s">
        <v>141</v>
      </c>
      <c r="AY151" s="14" t="s">
        <v>134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4" t="s">
        <v>141</v>
      </c>
      <c r="BK151" s="161">
        <f>ROUND(I151*H151,3)</f>
        <v>0</v>
      </c>
      <c r="BL151" s="14" t="s">
        <v>176</v>
      </c>
      <c r="BM151" s="159" t="s">
        <v>710</v>
      </c>
    </row>
    <row r="152" spans="1:65" s="2" customFormat="1" ht="24.15" customHeight="1">
      <c r="A152" s="29"/>
      <c r="B152" s="147"/>
      <c r="C152" s="162" t="s">
        <v>214</v>
      </c>
      <c r="D152" s="162" t="s">
        <v>265</v>
      </c>
      <c r="E152" s="163" t="s">
        <v>711</v>
      </c>
      <c r="F152" s="164" t="s">
        <v>712</v>
      </c>
      <c r="G152" s="165" t="s">
        <v>274</v>
      </c>
      <c r="H152" s="166">
        <v>145</v>
      </c>
      <c r="I152" s="167"/>
      <c r="J152" s="166">
        <f>ROUND(I152*H152,3)</f>
        <v>0</v>
      </c>
      <c r="K152" s="168"/>
      <c r="L152" s="169"/>
      <c r="M152" s="170" t="s">
        <v>1</v>
      </c>
      <c r="N152" s="171" t="s">
        <v>39</v>
      </c>
      <c r="O152" s="58"/>
      <c r="P152" s="157">
        <f>O152*H152</f>
        <v>0</v>
      </c>
      <c r="Q152" s="157">
        <v>1.0000000000000001E-5</v>
      </c>
      <c r="R152" s="157">
        <f>Q152*H152</f>
        <v>1.4500000000000001E-3</v>
      </c>
      <c r="S152" s="157">
        <v>0</v>
      </c>
      <c r="T152" s="15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269</v>
      </c>
      <c r="AT152" s="159" t="s">
        <v>265</v>
      </c>
      <c r="AU152" s="159" t="s">
        <v>141</v>
      </c>
      <c r="AY152" s="14" t="s">
        <v>134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4" t="s">
        <v>141</v>
      </c>
      <c r="BK152" s="161">
        <f>ROUND(I152*H152,3)</f>
        <v>0</v>
      </c>
      <c r="BL152" s="14" t="s">
        <v>176</v>
      </c>
      <c r="BM152" s="159" t="s">
        <v>713</v>
      </c>
    </row>
    <row r="153" spans="1:65" s="2" customFormat="1" ht="38.4">
      <c r="A153" s="29"/>
      <c r="B153" s="30"/>
      <c r="C153" s="29"/>
      <c r="D153" s="177" t="s">
        <v>669</v>
      </c>
      <c r="E153" s="29"/>
      <c r="F153" s="178" t="s">
        <v>714</v>
      </c>
      <c r="G153" s="29"/>
      <c r="H153" s="29"/>
      <c r="I153" s="179"/>
      <c r="J153" s="29"/>
      <c r="K153" s="29"/>
      <c r="L153" s="30"/>
      <c r="M153" s="180"/>
      <c r="N153" s="181"/>
      <c r="O153" s="58"/>
      <c r="P153" s="58"/>
      <c r="Q153" s="58"/>
      <c r="R153" s="58"/>
      <c r="S153" s="58"/>
      <c r="T153" s="5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669</v>
      </c>
      <c r="AU153" s="14" t="s">
        <v>141</v>
      </c>
    </row>
    <row r="154" spans="1:65" s="2" customFormat="1" ht="24.15" customHeight="1">
      <c r="A154" s="29"/>
      <c r="B154" s="147"/>
      <c r="C154" s="162" t="s">
        <v>7</v>
      </c>
      <c r="D154" s="162" t="s">
        <v>265</v>
      </c>
      <c r="E154" s="163" t="s">
        <v>715</v>
      </c>
      <c r="F154" s="164" t="s">
        <v>716</v>
      </c>
      <c r="G154" s="165" t="s">
        <v>274</v>
      </c>
      <c r="H154" s="166">
        <v>81</v>
      </c>
      <c r="I154" s="167"/>
      <c r="J154" s="166">
        <f>ROUND(I154*H154,3)</f>
        <v>0</v>
      </c>
      <c r="K154" s="168"/>
      <c r="L154" s="169"/>
      <c r="M154" s="170" t="s">
        <v>1</v>
      </c>
      <c r="N154" s="171" t="s">
        <v>39</v>
      </c>
      <c r="O154" s="58"/>
      <c r="P154" s="157">
        <f>O154*H154</f>
        <v>0</v>
      </c>
      <c r="Q154" s="157">
        <v>2.0000000000000002E-5</v>
      </c>
      <c r="R154" s="157">
        <f>Q154*H154</f>
        <v>1.6200000000000001E-3</v>
      </c>
      <c r="S154" s="157">
        <v>0</v>
      </c>
      <c r="T154" s="15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269</v>
      </c>
      <c r="AT154" s="159" t="s">
        <v>265</v>
      </c>
      <c r="AU154" s="159" t="s">
        <v>141</v>
      </c>
      <c r="AY154" s="14" t="s">
        <v>134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4" t="s">
        <v>141</v>
      </c>
      <c r="BK154" s="161">
        <f>ROUND(I154*H154,3)</f>
        <v>0</v>
      </c>
      <c r="BL154" s="14" t="s">
        <v>176</v>
      </c>
      <c r="BM154" s="159" t="s">
        <v>717</v>
      </c>
    </row>
    <row r="155" spans="1:65" s="2" customFormat="1" ht="38.4">
      <c r="A155" s="29"/>
      <c r="B155" s="30"/>
      <c r="C155" s="29"/>
      <c r="D155" s="177" t="s">
        <v>669</v>
      </c>
      <c r="E155" s="29"/>
      <c r="F155" s="178" t="s">
        <v>714</v>
      </c>
      <c r="G155" s="29"/>
      <c r="H155" s="29"/>
      <c r="I155" s="179"/>
      <c r="J155" s="29"/>
      <c r="K155" s="29"/>
      <c r="L155" s="30"/>
      <c r="M155" s="180"/>
      <c r="N155" s="181"/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669</v>
      </c>
      <c r="AU155" s="14" t="s">
        <v>141</v>
      </c>
    </row>
    <row r="156" spans="1:65" s="2" customFormat="1" ht="24.15" customHeight="1">
      <c r="A156" s="29"/>
      <c r="B156" s="147"/>
      <c r="C156" s="162" t="s">
        <v>221</v>
      </c>
      <c r="D156" s="162" t="s">
        <v>265</v>
      </c>
      <c r="E156" s="163" t="s">
        <v>718</v>
      </c>
      <c r="F156" s="164" t="s">
        <v>719</v>
      </c>
      <c r="G156" s="165" t="s">
        <v>274</v>
      </c>
      <c r="H156" s="166">
        <v>34</v>
      </c>
      <c r="I156" s="167"/>
      <c r="J156" s="166">
        <f>ROUND(I156*H156,3)</f>
        <v>0</v>
      </c>
      <c r="K156" s="168"/>
      <c r="L156" s="169"/>
      <c r="M156" s="170" t="s">
        <v>1</v>
      </c>
      <c r="N156" s="171" t="s">
        <v>39</v>
      </c>
      <c r="O156" s="58"/>
      <c r="P156" s="157">
        <f>O156*H156</f>
        <v>0</v>
      </c>
      <c r="Q156" s="157">
        <v>4.0000000000000003E-5</v>
      </c>
      <c r="R156" s="157">
        <f>Q156*H156</f>
        <v>1.3600000000000001E-3</v>
      </c>
      <c r="S156" s="157">
        <v>0</v>
      </c>
      <c r="T156" s="15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269</v>
      </c>
      <c r="AT156" s="159" t="s">
        <v>265</v>
      </c>
      <c r="AU156" s="159" t="s">
        <v>141</v>
      </c>
      <c r="AY156" s="14" t="s">
        <v>134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4" t="s">
        <v>141</v>
      </c>
      <c r="BK156" s="161">
        <f>ROUND(I156*H156,3)</f>
        <v>0</v>
      </c>
      <c r="BL156" s="14" t="s">
        <v>176</v>
      </c>
      <c r="BM156" s="159" t="s">
        <v>720</v>
      </c>
    </row>
    <row r="157" spans="1:65" s="2" customFormat="1" ht="38.4">
      <c r="A157" s="29"/>
      <c r="B157" s="30"/>
      <c r="C157" s="29"/>
      <c r="D157" s="177" t="s">
        <v>669</v>
      </c>
      <c r="E157" s="29"/>
      <c r="F157" s="178" t="s">
        <v>714</v>
      </c>
      <c r="G157" s="29"/>
      <c r="H157" s="29"/>
      <c r="I157" s="179"/>
      <c r="J157" s="29"/>
      <c r="K157" s="29"/>
      <c r="L157" s="30"/>
      <c r="M157" s="180"/>
      <c r="N157" s="181"/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669</v>
      </c>
      <c r="AU157" s="14" t="s">
        <v>141</v>
      </c>
    </row>
    <row r="158" spans="1:65" s="2" customFormat="1" ht="24.15" customHeight="1">
      <c r="A158" s="29"/>
      <c r="B158" s="147"/>
      <c r="C158" s="148" t="s">
        <v>225</v>
      </c>
      <c r="D158" s="148" t="s">
        <v>136</v>
      </c>
      <c r="E158" s="149" t="s">
        <v>721</v>
      </c>
      <c r="F158" s="150" t="s">
        <v>722</v>
      </c>
      <c r="G158" s="151" t="s">
        <v>274</v>
      </c>
      <c r="H158" s="152">
        <v>17</v>
      </c>
      <c r="I158" s="153"/>
      <c r="J158" s="152">
        <f>ROUND(I158*H158,3)</f>
        <v>0</v>
      </c>
      <c r="K158" s="154"/>
      <c r="L158" s="30"/>
      <c r="M158" s="155" t="s">
        <v>1</v>
      </c>
      <c r="N158" s="156" t="s">
        <v>39</v>
      </c>
      <c r="O158" s="58"/>
      <c r="P158" s="157">
        <f>O158*H158</f>
        <v>0</v>
      </c>
      <c r="Q158" s="157">
        <v>2.0000000000000002E-5</v>
      </c>
      <c r="R158" s="157">
        <f>Q158*H158</f>
        <v>3.4000000000000002E-4</v>
      </c>
      <c r="S158" s="157">
        <v>0</v>
      </c>
      <c r="T158" s="15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176</v>
      </c>
      <c r="AT158" s="159" t="s">
        <v>136</v>
      </c>
      <c r="AU158" s="159" t="s">
        <v>141</v>
      </c>
      <c r="AY158" s="14" t="s">
        <v>134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4" t="s">
        <v>141</v>
      </c>
      <c r="BK158" s="161">
        <f>ROUND(I158*H158,3)</f>
        <v>0</v>
      </c>
      <c r="BL158" s="14" t="s">
        <v>176</v>
      </c>
      <c r="BM158" s="159" t="s">
        <v>723</v>
      </c>
    </row>
    <row r="159" spans="1:65" s="2" customFormat="1" ht="24.15" customHeight="1">
      <c r="A159" s="29"/>
      <c r="B159" s="147"/>
      <c r="C159" s="162" t="s">
        <v>230</v>
      </c>
      <c r="D159" s="162" t="s">
        <v>265</v>
      </c>
      <c r="E159" s="163" t="s">
        <v>724</v>
      </c>
      <c r="F159" s="164" t="s">
        <v>725</v>
      </c>
      <c r="G159" s="165" t="s">
        <v>274</v>
      </c>
      <c r="H159" s="166">
        <v>17</v>
      </c>
      <c r="I159" s="167"/>
      <c r="J159" s="166">
        <f>ROUND(I159*H159,3)</f>
        <v>0</v>
      </c>
      <c r="K159" s="168"/>
      <c r="L159" s="169"/>
      <c r="M159" s="170" t="s">
        <v>1</v>
      </c>
      <c r="N159" s="171" t="s">
        <v>39</v>
      </c>
      <c r="O159" s="58"/>
      <c r="P159" s="157">
        <f>O159*H159</f>
        <v>0</v>
      </c>
      <c r="Q159" s="157">
        <v>9.0000000000000006E-5</v>
      </c>
      <c r="R159" s="157">
        <f>Q159*H159</f>
        <v>1.5300000000000001E-3</v>
      </c>
      <c r="S159" s="157">
        <v>0</v>
      </c>
      <c r="T159" s="15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269</v>
      </c>
      <c r="AT159" s="159" t="s">
        <v>265</v>
      </c>
      <c r="AU159" s="159" t="s">
        <v>141</v>
      </c>
      <c r="AY159" s="14" t="s">
        <v>134</v>
      </c>
      <c r="BE159" s="160">
        <f>IF(N159="základná",J159,0)</f>
        <v>0</v>
      </c>
      <c r="BF159" s="160">
        <f>IF(N159="znížená",J159,0)</f>
        <v>0</v>
      </c>
      <c r="BG159" s="160">
        <f>IF(N159="zákl. prenesená",J159,0)</f>
        <v>0</v>
      </c>
      <c r="BH159" s="160">
        <f>IF(N159="zníž. prenesená",J159,0)</f>
        <v>0</v>
      </c>
      <c r="BI159" s="160">
        <f>IF(N159="nulová",J159,0)</f>
        <v>0</v>
      </c>
      <c r="BJ159" s="14" t="s">
        <v>141</v>
      </c>
      <c r="BK159" s="161">
        <f>ROUND(I159*H159,3)</f>
        <v>0</v>
      </c>
      <c r="BL159" s="14" t="s">
        <v>176</v>
      </c>
      <c r="BM159" s="159" t="s">
        <v>726</v>
      </c>
    </row>
    <row r="160" spans="1:65" s="2" customFormat="1" ht="38.4">
      <c r="A160" s="29"/>
      <c r="B160" s="30"/>
      <c r="C160" s="29"/>
      <c r="D160" s="177" t="s">
        <v>669</v>
      </c>
      <c r="E160" s="29"/>
      <c r="F160" s="178" t="s">
        <v>714</v>
      </c>
      <c r="G160" s="29"/>
      <c r="H160" s="29"/>
      <c r="I160" s="179"/>
      <c r="J160" s="29"/>
      <c r="K160" s="29"/>
      <c r="L160" s="30"/>
      <c r="M160" s="180"/>
      <c r="N160" s="181"/>
      <c r="O160" s="58"/>
      <c r="P160" s="58"/>
      <c r="Q160" s="58"/>
      <c r="R160" s="58"/>
      <c r="S160" s="58"/>
      <c r="T160" s="5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669</v>
      </c>
      <c r="AU160" s="14" t="s">
        <v>141</v>
      </c>
    </row>
    <row r="161" spans="1:65" s="2" customFormat="1" ht="24.15" customHeight="1">
      <c r="A161" s="29"/>
      <c r="B161" s="147"/>
      <c r="C161" s="148" t="s">
        <v>234</v>
      </c>
      <c r="D161" s="148" t="s">
        <v>136</v>
      </c>
      <c r="E161" s="149" t="s">
        <v>388</v>
      </c>
      <c r="F161" s="150" t="s">
        <v>389</v>
      </c>
      <c r="G161" s="151" t="s">
        <v>228</v>
      </c>
      <c r="H161" s="152">
        <v>1.2E-2</v>
      </c>
      <c r="I161" s="153"/>
      <c r="J161" s="152">
        <f>ROUND(I161*H161,3)</f>
        <v>0</v>
      </c>
      <c r="K161" s="154"/>
      <c r="L161" s="30"/>
      <c r="M161" s="155" t="s">
        <v>1</v>
      </c>
      <c r="N161" s="156" t="s">
        <v>39</v>
      </c>
      <c r="O161" s="58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176</v>
      </c>
      <c r="AT161" s="159" t="s">
        <v>136</v>
      </c>
      <c r="AU161" s="159" t="s">
        <v>141</v>
      </c>
      <c r="AY161" s="14" t="s">
        <v>134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4" t="s">
        <v>141</v>
      </c>
      <c r="BK161" s="161">
        <f>ROUND(I161*H161,3)</f>
        <v>0</v>
      </c>
      <c r="BL161" s="14" t="s">
        <v>176</v>
      </c>
      <c r="BM161" s="159" t="s">
        <v>727</v>
      </c>
    </row>
    <row r="162" spans="1:65" s="12" customFormat="1" ht="22.8" customHeight="1">
      <c r="B162" s="134"/>
      <c r="D162" s="135" t="s">
        <v>72</v>
      </c>
      <c r="E162" s="145" t="s">
        <v>728</v>
      </c>
      <c r="F162" s="145" t="s">
        <v>729</v>
      </c>
      <c r="I162" s="137"/>
      <c r="J162" s="146">
        <f>BK162</f>
        <v>0</v>
      </c>
      <c r="L162" s="134"/>
      <c r="M162" s="139"/>
      <c r="N162" s="140"/>
      <c r="O162" s="140"/>
      <c r="P162" s="141">
        <f>SUM(P163:P193)</f>
        <v>0</v>
      </c>
      <c r="Q162" s="140"/>
      <c r="R162" s="141">
        <f>SUM(R163:R193)</f>
        <v>0.75147980500000022</v>
      </c>
      <c r="S162" s="140"/>
      <c r="T162" s="142">
        <f>SUM(T163:T193)</f>
        <v>0.21</v>
      </c>
      <c r="AR162" s="135" t="s">
        <v>141</v>
      </c>
      <c r="AT162" s="143" t="s">
        <v>72</v>
      </c>
      <c r="AU162" s="143" t="s">
        <v>81</v>
      </c>
      <c r="AY162" s="135" t="s">
        <v>134</v>
      </c>
      <c r="BK162" s="144">
        <f>SUM(BK163:BK193)</f>
        <v>0</v>
      </c>
    </row>
    <row r="163" spans="1:65" s="2" customFormat="1" ht="33" customHeight="1">
      <c r="A163" s="29"/>
      <c r="B163" s="147"/>
      <c r="C163" s="148" t="s">
        <v>238</v>
      </c>
      <c r="D163" s="148" t="s">
        <v>136</v>
      </c>
      <c r="E163" s="149" t="s">
        <v>730</v>
      </c>
      <c r="F163" s="150" t="s">
        <v>731</v>
      </c>
      <c r="G163" s="151" t="s">
        <v>165</v>
      </c>
      <c r="H163" s="152">
        <v>1</v>
      </c>
      <c r="I163" s="153"/>
      <c r="J163" s="152">
        <f t="shared" ref="J163:J187" si="10">ROUND(I163*H163,3)</f>
        <v>0</v>
      </c>
      <c r="K163" s="154"/>
      <c r="L163" s="30"/>
      <c r="M163" s="155" t="s">
        <v>1</v>
      </c>
      <c r="N163" s="156" t="s">
        <v>39</v>
      </c>
      <c r="O163" s="58"/>
      <c r="P163" s="157">
        <f t="shared" ref="P163:P187" si="11">O163*H163</f>
        <v>0</v>
      </c>
      <c r="Q163" s="157">
        <v>2.3900000000000002E-3</v>
      </c>
      <c r="R163" s="157">
        <f t="shared" ref="R163:R187" si="12">Q163*H163</f>
        <v>2.3900000000000002E-3</v>
      </c>
      <c r="S163" s="157">
        <v>0</v>
      </c>
      <c r="T163" s="158">
        <f t="shared" ref="T163:T187" si="1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176</v>
      </c>
      <c r="AT163" s="159" t="s">
        <v>136</v>
      </c>
      <c r="AU163" s="159" t="s">
        <v>141</v>
      </c>
      <c r="AY163" s="14" t="s">
        <v>134</v>
      </c>
      <c r="BE163" s="160">
        <f t="shared" ref="BE163:BE187" si="14">IF(N163="základná",J163,0)</f>
        <v>0</v>
      </c>
      <c r="BF163" s="160">
        <f t="shared" ref="BF163:BF187" si="15">IF(N163="znížená",J163,0)</f>
        <v>0</v>
      </c>
      <c r="BG163" s="160">
        <f t="shared" ref="BG163:BG187" si="16">IF(N163="zákl. prenesená",J163,0)</f>
        <v>0</v>
      </c>
      <c r="BH163" s="160">
        <f t="shared" ref="BH163:BH187" si="17">IF(N163="zníž. prenesená",J163,0)</f>
        <v>0</v>
      </c>
      <c r="BI163" s="160">
        <f t="shared" ref="BI163:BI187" si="18">IF(N163="nulová",J163,0)</f>
        <v>0</v>
      </c>
      <c r="BJ163" s="14" t="s">
        <v>141</v>
      </c>
      <c r="BK163" s="161">
        <f t="shared" ref="BK163:BK187" si="19">ROUND(I163*H163,3)</f>
        <v>0</v>
      </c>
      <c r="BL163" s="14" t="s">
        <v>176</v>
      </c>
      <c r="BM163" s="159" t="s">
        <v>732</v>
      </c>
    </row>
    <row r="164" spans="1:65" s="2" customFormat="1" ht="21.75" customHeight="1">
      <c r="A164" s="29"/>
      <c r="B164" s="147"/>
      <c r="C164" s="148" t="s">
        <v>242</v>
      </c>
      <c r="D164" s="148" t="s">
        <v>136</v>
      </c>
      <c r="E164" s="149" t="s">
        <v>733</v>
      </c>
      <c r="F164" s="150" t="s">
        <v>734</v>
      </c>
      <c r="G164" s="151" t="s">
        <v>274</v>
      </c>
      <c r="H164" s="152">
        <v>97</v>
      </c>
      <c r="I164" s="153"/>
      <c r="J164" s="152">
        <f t="shared" si="10"/>
        <v>0</v>
      </c>
      <c r="K164" s="154"/>
      <c r="L164" s="30"/>
      <c r="M164" s="155" t="s">
        <v>1</v>
      </c>
      <c r="N164" s="156" t="s">
        <v>39</v>
      </c>
      <c r="O164" s="58"/>
      <c r="P164" s="157">
        <f t="shared" si="11"/>
        <v>0</v>
      </c>
      <c r="Q164" s="157">
        <v>4.4125000000000002E-4</v>
      </c>
      <c r="R164" s="157">
        <f t="shared" si="12"/>
        <v>4.2801249999999999E-2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176</v>
      </c>
      <c r="AT164" s="159" t="s">
        <v>136</v>
      </c>
      <c r="AU164" s="159" t="s">
        <v>141</v>
      </c>
      <c r="AY164" s="14" t="s">
        <v>134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141</v>
      </c>
      <c r="BK164" s="161">
        <f t="shared" si="19"/>
        <v>0</v>
      </c>
      <c r="BL164" s="14" t="s">
        <v>176</v>
      </c>
      <c r="BM164" s="159" t="s">
        <v>735</v>
      </c>
    </row>
    <row r="165" spans="1:65" s="2" customFormat="1" ht="16.5" customHeight="1">
      <c r="A165" s="29"/>
      <c r="B165" s="147"/>
      <c r="C165" s="162" t="s">
        <v>248</v>
      </c>
      <c r="D165" s="162" t="s">
        <v>265</v>
      </c>
      <c r="E165" s="163" t="s">
        <v>736</v>
      </c>
      <c r="F165" s="164" t="s">
        <v>737</v>
      </c>
      <c r="G165" s="165" t="s">
        <v>318</v>
      </c>
      <c r="H165" s="166">
        <v>97</v>
      </c>
      <c r="I165" s="167"/>
      <c r="J165" s="166">
        <f t="shared" si="10"/>
        <v>0</v>
      </c>
      <c r="K165" s="168"/>
      <c r="L165" s="169"/>
      <c r="M165" s="170" t="s">
        <v>1</v>
      </c>
      <c r="N165" s="171" t="s">
        <v>39</v>
      </c>
      <c r="O165" s="58"/>
      <c r="P165" s="157">
        <f t="shared" si="11"/>
        <v>0</v>
      </c>
      <c r="Q165" s="157">
        <v>5.5199999999999997E-3</v>
      </c>
      <c r="R165" s="157">
        <f t="shared" si="12"/>
        <v>0.53544000000000003</v>
      </c>
      <c r="S165" s="157">
        <v>0</v>
      </c>
      <c r="T165" s="15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269</v>
      </c>
      <c r="AT165" s="159" t="s">
        <v>265</v>
      </c>
      <c r="AU165" s="159" t="s">
        <v>141</v>
      </c>
      <c r="AY165" s="14" t="s">
        <v>134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141</v>
      </c>
      <c r="BK165" s="161">
        <f t="shared" si="19"/>
        <v>0</v>
      </c>
      <c r="BL165" s="14" t="s">
        <v>176</v>
      </c>
      <c r="BM165" s="159" t="s">
        <v>738</v>
      </c>
    </row>
    <row r="166" spans="1:65" s="2" customFormat="1" ht="24.15" customHeight="1">
      <c r="A166" s="29"/>
      <c r="B166" s="147"/>
      <c r="C166" s="148" t="s">
        <v>256</v>
      </c>
      <c r="D166" s="148" t="s">
        <v>136</v>
      </c>
      <c r="E166" s="149" t="s">
        <v>739</v>
      </c>
      <c r="F166" s="150" t="s">
        <v>740</v>
      </c>
      <c r="G166" s="151" t="s">
        <v>274</v>
      </c>
      <c r="H166" s="152">
        <v>5</v>
      </c>
      <c r="I166" s="153"/>
      <c r="J166" s="152">
        <f t="shared" si="10"/>
        <v>0</v>
      </c>
      <c r="K166" s="154"/>
      <c r="L166" s="30"/>
      <c r="M166" s="155" t="s">
        <v>1</v>
      </c>
      <c r="N166" s="156" t="s">
        <v>39</v>
      </c>
      <c r="O166" s="58"/>
      <c r="P166" s="157">
        <f t="shared" si="11"/>
        <v>0</v>
      </c>
      <c r="Q166" s="157">
        <v>8.631E-4</v>
      </c>
      <c r="R166" s="157">
        <f t="shared" si="12"/>
        <v>4.3154999999999999E-3</v>
      </c>
      <c r="S166" s="157">
        <v>0</v>
      </c>
      <c r="T166" s="158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176</v>
      </c>
      <c r="AT166" s="159" t="s">
        <v>136</v>
      </c>
      <c r="AU166" s="159" t="s">
        <v>141</v>
      </c>
      <c r="AY166" s="14" t="s">
        <v>134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141</v>
      </c>
      <c r="BK166" s="161">
        <f t="shared" si="19"/>
        <v>0</v>
      </c>
      <c r="BL166" s="14" t="s">
        <v>176</v>
      </c>
      <c r="BM166" s="159" t="s">
        <v>741</v>
      </c>
    </row>
    <row r="167" spans="1:65" s="2" customFormat="1" ht="16.5" customHeight="1">
      <c r="A167" s="29"/>
      <c r="B167" s="147"/>
      <c r="C167" s="162" t="s">
        <v>260</v>
      </c>
      <c r="D167" s="162" t="s">
        <v>265</v>
      </c>
      <c r="E167" s="163" t="s">
        <v>742</v>
      </c>
      <c r="F167" s="164" t="s">
        <v>743</v>
      </c>
      <c r="G167" s="165" t="s">
        <v>318</v>
      </c>
      <c r="H167" s="166">
        <v>5</v>
      </c>
      <c r="I167" s="167"/>
      <c r="J167" s="166">
        <f t="shared" si="10"/>
        <v>0</v>
      </c>
      <c r="K167" s="168"/>
      <c r="L167" s="169"/>
      <c r="M167" s="170" t="s">
        <v>1</v>
      </c>
      <c r="N167" s="171" t="s">
        <v>39</v>
      </c>
      <c r="O167" s="58"/>
      <c r="P167" s="157">
        <f t="shared" si="11"/>
        <v>0</v>
      </c>
      <c r="Q167" s="157">
        <v>7.1000000000000002E-4</v>
      </c>
      <c r="R167" s="157">
        <f t="shared" si="12"/>
        <v>3.5500000000000002E-3</v>
      </c>
      <c r="S167" s="157">
        <v>0</v>
      </c>
      <c r="T167" s="158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269</v>
      </c>
      <c r="AT167" s="159" t="s">
        <v>265</v>
      </c>
      <c r="AU167" s="159" t="s">
        <v>141</v>
      </c>
      <c r="AY167" s="14" t="s">
        <v>134</v>
      </c>
      <c r="BE167" s="160">
        <f t="shared" si="14"/>
        <v>0</v>
      </c>
      <c r="BF167" s="160">
        <f t="shared" si="15"/>
        <v>0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141</v>
      </c>
      <c r="BK167" s="161">
        <f t="shared" si="19"/>
        <v>0</v>
      </c>
      <c r="BL167" s="14" t="s">
        <v>176</v>
      </c>
      <c r="BM167" s="159" t="s">
        <v>744</v>
      </c>
    </row>
    <row r="168" spans="1:65" s="2" customFormat="1" ht="24.15" customHeight="1">
      <c r="A168" s="29"/>
      <c r="B168" s="147"/>
      <c r="C168" s="148" t="s">
        <v>264</v>
      </c>
      <c r="D168" s="148" t="s">
        <v>136</v>
      </c>
      <c r="E168" s="149" t="s">
        <v>745</v>
      </c>
      <c r="F168" s="150" t="s">
        <v>746</v>
      </c>
      <c r="G168" s="151" t="s">
        <v>274</v>
      </c>
      <c r="H168" s="152">
        <v>37</v>
      </c>
      <c r="I168" s="153"/>
      <c r="J168" s="152">
        <f t="shared" si="10"/>
        <v>0</v>
      </c>
      <c r="K168" s="154"/>
      <c r="L168" s="30"/>
      <c r="M168" s="155" t="s">
        <v>1</v>
      </c>
      <c r="N168" s="156" t="s">
        <v>39</v>
      </c>
      <c r="O168" s="58"/>
      <c r="P168" s="157">
        <f t="shared" si="11"/>
        <v>0</v>
      </c>
      <c r="Q168" s="157">
        <v>9.2754000000000003E-4</v>
      </c>
      <c r="R168" s="157">
        <f t="shared" si="12"/>
        <v>3.4318979999999999E-2</v>
      </c>
      <c r="S168" s="157">
        <v>0</v>
      </c>
      <c r="T168" s="158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176</v>
      </c>
      <c r="AT168" s="159" t="s">
        <v>136</v>
      </c>
      <c r="AU168" s="159" t="s">
        <v>141</v>
      </c>
      <c r="AY168" s="14" t="s">
        <v>134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141</v>
      </c>
      <c r="BK168" s="161">
        <f t="shared" si="19"/>
        <v>0</v>
      </c>
      <c r="BL168" s="14" t="s">
        <v>176</v>
      </c>
      <c r="BM168" s="159" t="s">
        <v>747</v>
      </c>
    </row>
    <row r="169" spans="1:65" s="2" customFormat="1" ht="16.5" customHeight="1">
      <c r="A169" s="29"/>
      <c r="B169" s="147"/>
      <c r="C169" s="162" t="s">
        <v>271</v>
      </c>
      <c r="D169" s="162" t="s">
        <v>265</v>
      </c>
      <c r="E169" s="163" t="s">
        <v>748</v>
      </c>
      <c r="F169" s="164" t="s">
        <v>749</v>
      </c>
      <c r="G169" s="165" t="s">
        <v>318</v>
      </c>
      <c r="H169" s="166">
        <v>37</v>
      </c>
      <c r="I169" s="167"/>
      <c r="J169" s="166">
        <f t="shared" si="10"/>
        <v>0</v>
      </c>
      <c r="K169" s="168"/>
      <c r="L169" s="169"/>
      <c r="M169" s="170" t="s">
        <v>1</v>
      </c>
      <c r="N169" s="171" t="s">
        <v>39</v>
      </c>
      <c r="O169" s="58"/>
      <c r="P169" s="157">
        <f t="shared" si="11"/>
        <v>0</v>
      </c>
      <c r="Q169" s="157">
        <v>1.73E-3</v>
      </c>
      <c r="R169" s="157">
        <f t="shared" si="12"/>
        <v>6.4009999999999997E-2</v>
      </c>
      <c r="S169" s="157">
        <v>0</v>
      </c>
      <c r="T169" s="158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269</v>
      </c>
      <c r="AT169" s="159" t="s">
        <v>265</v>
      </c>
      <c r="AU169" s="159" t="s">
        <v>141</v>
      </c>
      <c r="AY169" s="14" t="s">
        <v>134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141</v>
      </c>
      <c r="BK169" s="161">
        <f t="shared" si="19"/>
        <v>0</v>
      </c>
      <c r="BL169" s="14" t="s">
        <v>176</v>
      </c>
      <c r="BM169" s="159" t="s">
        <v>750</v>
      </c>
    </row>
    <row r="170" spans="1:65" s="2" customFormat="1" ht="24.15" customHeight="1">
      <c r="A170" s="29"/>
      <c r="B170" s="147"/>
      <c r="C170" s="148" t="s">
        <v>269</v>
      </c>
      <c r="D170" s="148" t="s">
        <v>136</v>
      </c>
      <c r="E170" s="149" t="s">
        <v>751</v>
      </c>
      <c r="F170" s="150" t="s">
        <v>752</v>
      </c>
      <c r="G170" s="151" t="s">
        <v>274</v>
      </c>
      <c r="H170" s="152">
        <v>25</v>
      </c>
      <c r="I170" s="153"/>
      <c r="J170" s="152">
        <f t="shared" si="10"/>
        <v>0</v>
      </c>
      <c r="K170" s="154"/>
      <c r="L170" s="30"/>
      <c r="M170" s="155" t="s">
        <v>1</v>
      </c>
      <c r="N170" s="156" t="s">
        <v>39</v>
      </c>
      <c r="O170" s="58"/>
      <c r="P170" s="157">
        <f t="shared" si="11"/>
        <v>0</v>
      </c>
      <c r="Q170" s="157">
        <v>1.88963E-4</v>
      </c>
      <c r="R170" s="157">
        <f t="shared" si="12"/>
        <v>4.7240750000000003E-3</v>
      </c>
      <c r="S170" s="157">
        <v>0</v>
      </c>
      <c r="T170" s="158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176</v>
      </c>
      <c r="AT170" s="159" t="s">
        <v>136</v>
      </c>
      <c r="AU170" s="159" t="s">
        <v>141</v>
      </c>
      <c r="AY170" s="14" t="s">
        <v>134</v>
      </c>
      <c r="BE170" s="160">
        <f t="shared" si="14"/>
        <v>0</v>
      </c>
      <c r="BF170" s="160">
        <f t="shared" si="15"/>
        <v>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4" t="s">
        <v>141</v>
      </c>
      <c r="BK170" s="161">
        <f t="shared" si="19"/>
        <v>0</v>
      </c>
      <c r="BL170" s="14" t="s">
        <v>176</v>
      </c>
      <c r="BM170" s="159" t="s">
        <v>753</v>
      </c>
    </row>
    <row r="171" spans="1:65" s="2" customFormat="1" ht="16.5" customHeight="1">
      <c r="A171" s="29"/>
      <c r="B171" s="147"/>
      <c r="C171" s="162" t="s">
        <v>521</v>
      </c>
      <c r="D171" s="162" t="s">
        <v>265</v>
      </c>
      <c r="E171" s="163" t="s">
        <v>754</v>
      </c>
      <c r="F171" s="164" t="s">
        <v>755</v>
      </c>
      <c r="G171" s="165" t="s">
        <v>318</v>
      </c>
      <c r="H171" s="166">
        <v>25</v>
      </c>
      <c r="I171" s="167"/>
      <c r="J171" s="166">
        <f t="shared" si="10"/>
        <v>0</v>
      </c>
      <c r="K171" s="168"/>
      <c r="L171" s="169"/>
      <c r="M171" s="170" t="s">
        <v>1</v>
      </c>
      <c r="N171" s="171" t="s">
        <v>39</v>
      </c>
      <c r="O171" s="58"/>
      <c r="P171" s="157">
        <f t="shared" si="11"/>
        <v>0</v>
      </c>
      <c r="Q171" s="157">
        <v>4.6000000000000001E-4</v>
      </c>
      <c r="R171" s="157">
        <f t="shared" si="12"/>
        <v>1.15E-2</v>
      </c>
      <c r="S171" s="157">
        <v>0</v>
      </c>
      <c r="T171" s="158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269</v>
      </c>
      <c r="AT171" s="159" t="s">
        <v>265</v>
      </c>
      <c r="AU171" s="159" t="s">
        <v>141</v>
      </c>
      <c r="AY171" s="14" t="s">
        <v>134</v>
      </c>
      <c r="BE171" s="160">
        <f t="shared" si="14"/>
        <v>0</v>
      </c>
      <c r="BF171" s="160">
        <f t="shared" si="15"/>
        <v>0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4" t="s">
        <v>141</v>
      </c>
      <c r="BK171" s="161">
        <f t="shared" si="19"/>
        <v>0</v>
      </c>
      <c r="BL171" s="14" t="s">
        <v>176</v>
      </c>
      <c r="BM171" s="159" t="s">
        <v>756</v>
      </c>
    </row>
    <row r="172" spans="1:65" s="2" customFormat="1" ht="16.5" customHeight="1">
      <c r="A172" s="29"/>
      <c r="B172" s="147"/>
      <c r="C172" s="148" t="s">
        <v>522</v>
      </c>
      <c r="D172" s="148" t="s">
        <v>136</v>
      </c>
      <c r="E172" s="149" t="s">
        <v>757</v>
      </c>
      <c r="F172" s="150" t="s">
        <v>758</v>
      </c>
      <c r="G172" s="151" t="s">
        <v>274</v>
      </c>
      <c r="H172" s="152">
        <v>100</v>
      </c>
      <c r="I172" s="153"/>
      <c r="J172" s="152">
        <f t="shared" si="10"/>
        <v>0</v>
      </c>
      <c r="K172" s="154"/>
      <c r="L172" s="30"/>
      <c r="M172" s="155" t="s">
        <v>1</v>
      </c>
      <c r="N172" s="156" t="s">
        <v>39</v>
      </c>
      <c r="O172" s="58"/>
      <c r="P172" s="157">
        <f t="shared" si="11"/>
        <v>0</v>
      </c>
      <c r="Q172" s="157">
        <v>0</v>
      </c>
      <c r="R172" s="157">
        <f t="shared" si="12"/>
        <v>0</v>
      </c>
      <c r="S172" s="157">
        <v>2.0999999999999999E-3</v>
      </c>
      <c r="T172" s="158">
        <f t="shared" si="13"/>
        <v>0.21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176</v>
      </c>
      <c r="AT172" s="159" t="s">
        <v>136</v>
      </c>
      <c r="AU172" s="159" t="s">
        <v>141</v>
      </c>
      <c r="AY172" s="14" t="s">
        <v>134</v>
      </c>
      <c r="BE172" s="160">
        <f t="shared" si="14"/>
        <v>0</v>
      </c>
      <c r="BF172" s="160">
        <f t="shared" si="15"/>
        <v>0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4" t="s">
        <v>141</v>
      </c>
      <c r="BK172" s="161">
        <f t="shared" si="19"/>
        <v>0</v>
      </c>
      <c r="BL172" s="14" t="s">
        <v>176</v>
      </c>
      <c r="BM172" s="159" t="s">
        <v>759</v>
      </c>
    </row>
    <row r="173" spans="1:65" s="2" customFormat="1" ht="24.15" customHeight="1">
      <c r="A173" s="29"/>
      <c r="B173" s="147"/>
      <c r="C173" s="148" t="s">
        <v>523</v>
      </c>
      <c r="D173" s="148" t="s">
        <v>136</v>
      </c>
      <c r="E173" s="149" t="s">
        <v>760</v>
      </c>
      <c r="F173" s="150" t="s">
        <v>761</v>
      </c>
      <c r="G173" s="151" t="s">
        <v>165</v>
      </c>
      <c r="H173" s="152">
        <v>1</v>
      </c>
      <c r="I173" s="153"/>
      <c r="J173" s="152">
        <f t="shared" si="10"/>
        <v>0</v>
      </c>
      <c r="K173" s="154"/>
      <c r="L173" s="30"/>
      <c r="M173" s="155" t="s">
        <v>1</v>
      </c>
      <c r="N173" s="156" t="s">
        <v>39</v>
      </c>
      <c r="O173" s="58"/>
      <c r="P173" s="157">
        <f t="shared" si="11"/>
        <v>0</v>
      </c>
      <c r="Q173" s="157">
        <v>1.0300000000000001E-3</v>
      </c>
      <c r="R173" s="157">
        <f t="shared" si="12"/>
        <v>1.0300000000000001E-3</v>
      </c>
      <c r="S173" s="157">
        <v>0</v>
      </c>
      <c r="T173" s="158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176</v>
      </c>
      <c r="AT173" s="159" t="s">
        <v>136</v>
      </c>
      <c r="AU173" s="159" t="s">
        <v>141</v>
      </c>
      <c r="AY173" s="14" t="s">
        <v>134</v>
      </c>
      <c r="BE173" s="160">
        <f t="shared" si="14"/>
        <v>0</v>
      </c>
      <c r="BF173" s="160">
        <f t="shared" si="15"/>
        <v>0</v>
      </c>
      <c r="BG173" s="160">
        <f t="shared" si="16"/>
        <v>0</v>
      </c>
      <c r="BH173" s="160">
        <f t="shared" si="17"/>
        <v>0</v>
      </c>
      <c r="BI173" s="160">
        <f t="shared" si="18"/>
        <v>0</v>
      </c>
      <c r="BJ173" s="14" t="s">
        <v>141</v>
      </c>
      <c r="BK173" s="161">
        <f t="shared" si="19"/>
        <v>0</v>
      </c>
      <c r="BL173" s="14" t="s">
        <v>176</v>
      </c>
      <c r="BM173" s="159" t="s">
        <v>762</v>
      </c>
    </row>
    <row r="174" spans="1:65" s="2" customFormat="1" ht="16.5" customHeight="1">
      <c r="A174" s="29"/>
      <c r="B174" s="147"/>
      <c r="C174" s="148" t="s">
        <v>524</v>
      </c>
      <c r="D174" s="148" t="s">
        <v>136</v>
      </c>
      <c r="E174" s="149" t="s">
        <v>763</v>
      </c>
      <c r="F174" s="150" t="s">
        <v>764</v>
      </c>
      <c r="G174" s="151" t="s">
        <v>318</v>
      </c>
      <c r="H174" s="152">
        <v>2</v>
      </c>
      <c r="I174" s="153"/>
      <c r="J174" s="152">
        <f t="shared" si="10"/>
        <v>0</v>
      </c>
      <c r="K174" s="154"/>
      <c r="L174" s="30"/>
      <c r="M174" s="155" t="s">
        <v>1</v>
      </c>
      <c r="N174" s="156" t="s">
        <v>39</v>
      </c>
      <c r="O174" s="58"/>
      <c r="P174" s="157">
        <f t="shared" si="11"/>
        <v>0</v>
      </c>
      <c r="Q174" s="157">
        <v>1E-4</v>
      </c>
      <c r="R174" s="157">
        <f t="shared" si="12"/>
        <v>2.0000000000000001E-4</v>
      </c>
      <c r="S174" s="157">
        <v>0</v>
      </c>
      <c r="T174" s="158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176</v>
      </c>
      <c r="AT174" s="159" t="s">
        <v>136</v>
      </c>
      <c r="AU174" s="159" t="s">
        <v>141</v>
      </c>
      <c r="AY174" s="14" t="s">
        <v>134</v>
      </c>
      <c r="BE174" s="160">
        <f t="shared" si="14"/>
        <v>0</v>
      </c>
      <c r="BF174" s="160">
        <f t="shared" si="15"/>
        <v>0</v>
      </c>
      <c r="BG174" s="160">
        <f t="shared" si="16"/>
        <v>0</v>
      </c>
      <c r="BH174" s="160">
        <f t="shared" si="17"/>
        <v>0</v>
      </c>
      <c r="BI174" s="160">
        <f t="shared" si="18"/>
        <v>0</v>
      </c>
      <c r="BJ174" s="14" t="s">
        <v>141</v>
      </c>
      <c r="BK174" s="161">
        <f t="shared" si="19"/>
        <v>0</v>
      </c>
      <c r="BL174" s="14" t="s">
        <v>176</v>
      </c>
      <c r="BM174" s="159" t="s">
        <v>765</v>
      </c>
    </row>
    <row r="175" spans="1:65" s="2" customFormat="1" ht="24.15" customHeight="1">
      <c r="A175" s="29"/>
      <c r="B175" s="147"/>
      <c r="C175" s="162" t="s">
        <v>525</v>
      </c>
      <c r="D175" s="162" t="s">
        <v>265</v>
      </c>
      <c r="E175" s="163" t="s">
        <v>766</v>
      </c>
      <c r="F175" s="164" t="s">
        <v>767</v>
      </c>
      <c r="G175" s="165" t="s">
        <v>318</v>
      </c>
      <c r="H175" s="166">
        <v>2</v>
      </c>
      <c r="I175" s="167"/>
      <c r="J175" s="166">
        <f t="shared" si="10"/>
        <v>0</v>
      </c>
      <c r="K175" s="168"/>
      <c r="L175" s="169"/>
      <c r="M175" s="170" t="s">
        <v>1</v>
      </c>
      <c r="N175" s="171" t="s">
        <v>39</v>
      </c>
      <c r="O175" s="58"/>
      <c r="P175" s="157">
        <f t="shared" si="11"/>
        <v>0</v>
      </c>
      <c r="Q175" s="157">
        <v>8.0000000000000007E-5</v>
      </c>
      <c r="R175" s="157">
        <f t="shared" si="12"/>
        <v>1.6000000000000001E-4</v>
      </c>
      <c r="S175" s="157">
        <v>0</v>
      </c>
      <c r="T175" s="158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269</v>
      </c>
      <c r="AT175" s="159" t="s">
        <v>265</v>
      </c>
      <c r="AU175" s="159" t="s">
        <v>141</v>
      </c>
      <c r="AY175" s="14" t="s">
        <v>134</v>
      </c>
      <c r="BE175" s="160">
        <f t="shared" si="14"/>
        <v>0</v>
      </c>
      <c r="BF175" s="160">
        <f t="shared" si="15"/>
        <v>0</v>
      </c>
      <c r="BG175" s="160">
        <f t="shared" si="16"/>
        <v>0</v>
      </c>
      <c r="BH175" s="160">
        <f t="shared" si="17"/>
        <v>0</v>
      </c>
      <c r="BI175" s="160">
        <f t="shared" si="18"/>
        <v>0</v>
      </c>
      <c r="BJ175" s="14" t="s">
        <v>141</v>
      </c>
      <c r="BK175" s="161">
        <f t="shared" si="19"/>
        <v>0</v>
      </c>
      <c r="BL175" s="14" t="s">
        <v>176</v>
      </c>
      <c r="BM175" s="159" t="s">
        <v>768</v>
      </c>
    </row>
    <row r="176" spans="1:65" s="2" customFormat="1" ht="21.75" customHeight="1">
      <c r="A176" s="29"/>
      <c r="B176" s="147"/>
      <c r="C176" s="148" t="s">
        <v>529</v>
      </c>
      <c r="D176" s="148" t="s">
        <v>136</v>
      </c>
      <c r="E176" s="149" t="s">
        <v>769</v>
      </c>
      <c r="F176" s="150" t="s">
        <v>770</v>
      </c>
      <c r="G176" s="151" t="s">
        <v>318</v>
      </c>
      <c r="H176" s="152">
        <v>2</v>
      </c>
      <c r="I176" s="153"/>
      <c r="J176" s="152">
        <f t="shared" si="10"/>
        <v>0</v>
      </c>
      <c r="K176" s="154"/>
      <c r="L176" s="30"/>
      <c r="M176" s="155" t="s">
        <v>1</v>
      </c>
      <c r="N176" s="156" t="s">
        <v>39</v>
      </c>
      <c r="O176" s="58"/>
      <c r="P176" s="157">
        <f t="shared" si="11"/>
        <v>0</v>
      </c>
      <c r="Q176" s="157">
        <v>6.9999999999999994E-5</v>
      </c>
      <c r="R176" s="157">
        <f t="shared" si="12"/>
        <v>1.3999999999999999E-4</v>
      </c>
      <c r="S176" s="157">
        <v>0</v>
      </c>
      <c r="T176" s="158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176</v>
      </c>
      <c r="AT176" s="159" t="s">
        <v>136</v>
      </c>
      <c r="AU176" s="159" t="s">
        <v>141</v>
      </c>
      <c r="AY176" s="14" t="s">
        <v>134</v>
      </c>
      <c r="BE176" s="160">
        <f t="shared" si="14"/>
        <v>0</v>
      </c>
      <c r="BF176" s="160">
        <f t="shared" si="15"/>
        <v>0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141</v>
      </c>
      <c r="BK176" s="161">
        <f t="shared" si="19"/>
        <v>0</v>
      </c>
      <c r="BL176" s="14" t="s">
        <v>176</v>
      </c>
      <c r="BM176" s="159" t="s">
        <v>771</v>
      </c>
    </row>
    <row r="177" spans="1:65" s="2" customFormat="1" ht="16.5" customHeight="1">
      <c r="A177" s="29"/>
      <c r="B177" s="147"/>
      <c r="C177" s="162" t="s">
        <v>533</v>
      </c>
      <c r="D177" s="162" t="s">
        <v>265</v>
      </c>
      <c r="E177" s="163" t="s">
        <v>772</v>
      </c>
      <c r="F177" s="164" t="s">
        <v>773</v>
      </c>
      <c r="G177" s="165" t="s">
        <v>318</v>
      </c>
      <c r="H177" s="166">
        <v>2</v>
      </c>
      <c r="I177" s="167"/>
      <c r="J177" s="166">
        <f t="shared" si="10"/>
        <v>0</v>
      </c>
      <c r="K177" s="168"/>
      <c r="L177" s="169"/>
      <c r="M177" s="170" t="s">
        <v>1</v>
      </c>
      <c r="N177" s="171" t="s">
        <v>39</v>
      </c>
      <c r="O177" s="58"/>
      <c r="P177" s="157">
        <f t="shared" si="11"/>
        <v>0</v>
      </c>
      <c r="Q177" s="157">
        <v>5.0000000000000002E-5</v>
      </c>
      <c r="R177" s="157">
        <f t="shared" si="12"/>
        <v>1E-4</v>
      </c>
      <c r="S177" s="157">
        <v>0</v>
      </c>
      <c r="T177" s="158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269</v>
      </c>
      <c r="AT177" s="159" t="s">
        <v>265</v>
      </c>
      <c r="AU177" s="159" t="s">
        <v>141</v>
      </c>
      <c r="AY177" s="14" t="s">
        <v>134</v>
      </c>
      <c r="BE177" s="160">
        <f t="shared" si="14"/>
        <v>0</v>
      </c>
      <c r="BF177" s="160">
        <f t="shared" si="15"/>
        <v>0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141</v>
      </c>
      <c r="BK177" s="161">
        <f t="shared" si="19"/>
        <v>0</v>
      </c>
      <c r="BL177" s="14" t="s">
        <v>176</v>
      </c>
      <c r="BM177" s="159" t="s">
        <v>774</v>
      </c>
    </row>
    <row r="178" spans="1:65" s="2" customFormat="1" ht="16.5" customHeight="1">
      <c r="A178" s="29"/>
      <c r="B178" s="147"/>
      <c r="C178" s="148" t="s">
        <v>535</v>
      </c>
      <c r="D178" s="148" t="s">
        <v>136</v>
      </c>
      <c r="E178" s="149" t="s">
        <v>775</v>
      </c>
      <c r="F178" s="150" t="s">
        <v>776</v>
      </c>
      <c r="G178" s="151" t="s">
        <v>318</v>
      </c>
      <c r="H178" s="152">
        <v>2</v>
      </c>
      <c r="I178" s="153"/>
      <c r="J178" s="152">
        <f t="shared" si="10"/>
        <v>0</v>
      </c>
      <c r="K178" s="154"/>
      <c r="L178" s="30"/>
      <c r="M178" s="155" t="s">
        <v>1</v>
      </c>
      <c r="N178" s="156" t="s">
        <v>39</v>
      </c>
      <c r="O178" s="58"/>
      <c r="P178" s="157">
        <f t="shared" si="11"/>
        <v>0</v>
      </c>
      <c r="Q178" s="157">
        <v>1.9000000000000001E-4</v>
      </c>
      <c r="R178" s="157">
        <f t="shared" si="12"/>
        <v>3.8000000000000002E-4</v>
      </c>
      <c r="S178" s="157">
        <v>0</v>
      </c>
      <c r="T178" s="158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176</v>
      </c>
      <c r="AT178" s="159" t="s">
        <v>136</v>
      </c>
      <c r="AU178" s="159" t="s">
        <v>141</v>
      </c>
      <c r="AY178" s="14" t="s">
        <v>134</v>
      </c>
      <c r="BE178" s="160">
        <f t="shared" si="14"/>
        <v>0</v>
      </c>
      <c r="BF178" s="160">
        <f t="shared" si="15"/>
        <v>0</v>
      </c>
      <c r="BG178" s="160">
        <f t="shared" si="16"/>
        <v>0</v>
      </c>
      <c r="BH178" s="160">
        <f t="shared" si="17"/>
        <v>0</v>
      </c>
      <c r="BI178" s="160">
        <f t="shared" si="18"/>
        <v>0</v>
      </c>
      <c r="BJ178" s="14" t="s">
        <v>141</v>
      </c>
      <c r="BK178" s="161">
        <f t="shared" si="19"/>
        <v>0</v>
      </c>
      <c r="BL178" s="14" t="s">
        <v>176</v>
      </c>
      <c r="BM178" s="159" t="s">
        <v>777</v>
      </c>
    </row>
    <row r="179" spans="1:65" s="2" customFormat="1" ht="16.5" customHeight="1">
      <c r="A179" s="29"/>
      <c r="B179" s="147"/>
      <c r="C179" s="162" t="s">
        <v>539</v>
      </c>
      <c r="D179" s="162" t="s">
        <v>265</v>
      </c>
      <c r="E179" s="163" t="s">
        <v>778</v>
      </c>
      <c r="F179" s="164" t="s">
        <v>779</v>
      </c>
      <c r="G179" s="165" t="s">
        <v>318</v>
      </c>
      <c r="H179" s="166">
        <v>2</v>
      </c>
      <c r="I179" s="167"/>
      <c r="J179" s="166">
        <f t="shared" si="10"/>
        <v>0</v>
      </c>
      <c r="K179" s="168"/>
      <c r="L179" s="169"/>
      <c r="M179" s="170" t="s">
        <v>1</v>
      </c>
      <c r="N179" s="171" t="s">
        <v>39</v>
      </c>
      <c r="O179" s="58"/>
      <c r="P179" s="157">
        <f t="shared" si="11"/>
        <v>0</v>
      </c>
      <c r="Q179" s="157">
        <v>5.0000000000000001E-4</v>
      </c>
      <c r="R179" s="157">
        <f t="shared" si="12"/>
        <v>1E-3</v>
      </c>
      <c r="S179" s="157">
        <v>0</v>
      </c>
      <c r="T179" s="158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269</v>
      </c>
      <c r="AT179" s="159" t="s">
        <v>265</v>
      </c>
      <c r="AU179" s="159" t="s">
        <v>141</v>
      </c>
      <c r="AY179" s="14" t="s">
        <v>134</v>
      </c>
      <c r="BE179" s="160">
        <f t="shared" si="14"/>
        <v>0</v>
      </c>
      <c r="BF179" s="160">
        <f t="shared" si="15"/>
        <v>0</v>
      </c>
      <c r="BG179" s="160">
        <f t="shared" si="16"/>
        <v>0</v>
      </c>
      <c r="BH179" s="160">
        <f t="shared" si="17"/>
        <v>0</v>
      </c>
      <c r="BI179" s="160">
        <f t="shared" si="18"/>
        <v>0</v>
      </c>
      <c r="BJ179" s="14" t="s">
        <v>141</v>
      </c>
      <c r="BK179" s="161">
        <f t="shared" si="19"/>
        <v>0</v>
      </c>
      <c r="BL179" s="14" t="s">
        <v>176</v>
      </c>
      <c r="BM179" s="159" t="s">
        <v>780</v>
      </c>
    </row>
    <row r="180" spans="1:65" s="2" customFormat="1" ht="16.5" customHeight="1">
      <c r="A180" s="29"/>
      <c r="B180" s="147"/>
      <c r="C180" s="148" t="s">
        <v>542</v>
      </c>
      <c r="D180" s="148" t="s">
        <v>136</v>
      </c>
      <c r="E180" s="149" t="s">
        <v>781</v>
      </c>
      <c r="F180" s="150" t="s">
        <v>782</v>
      </c>
      <c r="G180" s="151" t="s">
        <v>318</v>
      </c>
      <c r="H180" s="152">
        <v>16</v>
      </c>
      <c r="I180" s="153"/>
      <c r="J180" s="152">
        <f t="shared" si="10"/>
        <v>0</v>
      </c>
      <c r="K180" s="154"/>
      <c r="L180" s="30"/>
      <c r="M180" s="155" t="s">
        <v>1</v>
      </c>
      <c r="N180" s="156" t="s">
        <v>39</v>
      </c>
      <c r="O180" s="58"/>
      <c r="P180" s="157">
        <f t="shared" si="11"/>
        <v>0</v>
      </c>
      <c r="Q180" s="157">
        <v>0</v>
      </c>
      <c r="R180" s="157">
        <f t="shared" si="12"/>
        <v>0</v>
      </c>
      <c r="S180" s="157">
        <v>0</v>
      </c>
      <c r="T180" s="158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176</v>
      </c>
      <c r="AT180" s="159" t="s">
        <v>136</v>
      </c>
      <c r="AU180" s="159" t="s">
        <v>141</v>
      </c>
      <c r="AY180" s="14" t="s">
        <v>134</v>
      </c>
      <c r="BE180" s="160">
        <f t="shared" si="14"/>
        <v>0</v>
      </c>
      <c r="BF180" s="160">
        <f t="shared" si="15"/>
        <v>0</v>
      </c>
      <c r="BG180" s="160">
        <f t="shared" si="16"/>
        <v>0</v>
      </c>
      <c r="BH180" s="160">
        <f t="shared" si="17"/>
        <v>0</v>
      </c>
      <c r="BI180" s="160">
        <f t="shared" si="18"/>
        <v>0</v>
      </c>
      <c r="BJ180" s="14" t="s">
        <v>141</v>
      </c>
      <c r="BK180" s="161">
        <f t="shared" si="19"/>
        <v>0</v>
      </c>
      <c r="BL180" s="14" t="s">
        <v>176</v>
      </c>
      <c r="BM180" s="159" t="s">
        <v>783</v>
      </c>
    </row>
    <row r="181" spans="1:65" s="2" customFormat="1" ht="16.5" customHeight="1">
      <c r="A181" s="29"/>
      <c r="B181" s="147"/>
      <c r="C181" s="162" t="s">
        <v>546</v>
      </c>
      <c r="D181" s="162" t="s">
        <v>265</v>
      </c>
      <c r="E181" s="163" t="s">
        <v>784</v>
      </c>
      <c r="F181" s="164" t="s">
        <v>785</v>
      </c>
      <c r="G181" s="165" t="s">
        <v>318</v>
      </c>
      <c r="H181" s="166">
        <v>16</v>
      </c>
      <c r="I181" s="167"/>
      <c r="J181" s="166">
        <f t="shared" si="10"/>
        <v>0</v>
      </c>
      <c r="K181" s="168"/>
      <c r="L181" s="169"/>
      <c r="M181" s="170" t="s">
        <v>1</v>
      </c>
      <c r="N181" s="171" t="s">
        <v>39</v>
      </c>
      <c r="O181" s="58"/>
      <c r="P181" s="157">
        <f t="shared" si="11"/>
        <v>0</v>
      </c>
      <c r="Q181" s="157">
        <v>4.0999999999999999E-4</v>
      </c>
      <c r="R181" s="157">
        <f t="shared" si="12"/>
        <v>6.5599999999999999E-3</v>
      </c>
      <c r="S181" s="157">
        <v>0</v>
      </c>
      <c r="T181" s="158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269</v>
      </c>
      <c r="AT181" s="159" t="s">
        <v>265</v>
      </c>
      <c r="AU181" s="159" t="s">
        <v>141</v>
      </c>
      <c r="AY181" s="14" t="s">
        <v>134</v>
      </c>
      <c r="BE181" s="160">
        <f t="shared" si="14"/>
        <v>0</v>
      </c>
      <c r="BF181" s="160">
        <f t="shared" si="15"/>
        <v>0</v>
      </c>
      <c r="BG181" s="160">
        <f t="shared" si="16"/>
        <v>0</v>
      </c>
      <c r="BH181" s="160">
        <f t="shared" si="17"/>
        <v>0</v>
      </c>
      <c r="BI181" s="160">
        <f t="shared" si="18"/>
        <v>0</v>
      </c>
      <c r="BJ181" s="14" t="s">
        <v>141</v>
      </c>
      <c r="BK181" s="161">
        <f t="shared" si="19"/>
        <v>0</v>
      </c>
      <c r="BL181" s="14" t="s">
        <v>176</v>
      </c>
      <c r="BM181" s="159" t="s">
        <v>786</v>
      </c>
    </row>
    <row r="182" spans="1:65" s="2" customFormat="1" ht="24.15" customHeight="1">
      <c r="A182" s="29"/>
      <c r="B182" s="147"/>
      <c r="C182" s="148" t="s">
        <v>550</v>
      </c>
      <c r="D182" s="148" t="s">
        <v>136</v>
      </c>
      <c r="E182" s="149" t="s">
        <v>787</v>
      </c>
      <c r="F182" s="150" t="s">
        <v>788</v>
      </c>
      <c r="G182" s="151" t="s">
        <v>274</v>
      </c>
      <c r="H182" s="152">
        <v>37</v>
      </c>
      <c r="I182" s="153"/>
      <c r="J182" s="152">
        <f t="shared" si="10"/>
        <v>0</v>
      </c>
      <c r="K182" s="154"/>
      <c r="L182" s="30"/>
      <c r="M182" s="155" t="s">
        <v>1</v>
      </c>
      <c r="N182" s="156" t="s">
        <v>39</v>
      </c>
      <c r="O182" s="58"/>
      <c r="P182" s="157">
        <f t="shared" si="11"/>
        <v>0</v>
      </c>
      <c r="Q182" s="157">
        <v>0</v>
      </c>
      <c r="R182" s="157">
        <f t="shared" si="12"/>
        <v>0</v>
      </c>
      <c r="S182" s="157">
        <v>0</v>
      </c>
      <c r="T182" s="158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176</v>
      </c>
      <c r="AT182" s="159" t="s">
        <v>136</v>
      </c>
      <c r="AU182" s="159" t="s">
        <v>141</v>
      </c>
      <c r="AY182" s="14" t="s">
        <v>134</v>
      </c>
      <c r="BE182" s="160">
        <f t="shared" si="14"/>
        <v>0</v>
      </c>
      <c r="BF182" s="160">
        <f t="shared" si="15"/>
        <v>0</v>
      </c>
      <c r="BG182" s="160">
        <f t="shared" si="16"/>
        <v>0</v>
      </c>
      <c r="BH182" s="160">
        <f t="shared" si="17"/>
        <v>0</v>
      </c>
      <c r="BI182" s="160">
        <f t="shared" si="18"/>
        <v>0</v>
      </c>
      <c r="BJ182" s="14" t="s">
        <v>141</v>
      </c>
      <c r="BK182" s="161">
        <f t="shared" si="19"/>
        <v>0</v>
      </c>
      <c r="BL182" s="14" t="s">
        <v>176</v>
      </c>
      <c r="BM182" s="159" t="s">
        <v>789</v>
      </c>
    </row>
    <row r="183" spans="1:65" s="2" customFormat="1" ht="21.75" customHeight="1">
      <c r="A183" s="29"/>
      <c r="B183" s="147"/>
      <c r="C183" s="162" t="s">
        <v>556</v>
      </c>
      <c r="D183" s="162" t="s">
        <v>265</v>
      </c>
      <c r="E183" s="163" t="s">
        <v>790</v>
      </c>
      <c r="F183" s="164" t="s">
        <v>791</v>
      </c>
      <c r="G183" s="165" t="s">
        <v>274</v>
      </c>
      <c r="H183" s="166">
        <v>37</v>
      </c>
      <c r="I183" s="167"/>
      <c r="J183" s="166">
        <f t="shared" si="10"/>
        <v>0</v>
      </c>
      <c r="K183" s="168"/>
      <c r="L183" s="169"/>
      <c r="M183" s="170" t="s">
        <v>1</v>
      </c>
      <c r="N183" s="171" t="s">
        <v>39</v>
      </c>
      <c r="O183" s="58"/>
      <c r="P183" s="157">
        <f t="shared" si="11"/>
        <v>0</v>
      </c>
      <c r="Q183" s="157">
        <v>3.5E-4</v>
      </c>
      <c r="R183" s="157">
        <f t="shared" si="12"/>
        <v>1.295E-2</v>
      </c>
      <c r="S183" s="157">
        <v>0</v>
      </c>
      <c r="T183" s="158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269</v>
      </c>
      <c r="AT183" s="159" t="s">
        <v>265</v>
      </c>
      <c r="AU183" s="159" t="s">
        <v>141</v>
      </c>
      <c r="AY183" s="14" t="s">
        <v>134</v>
      </c>
      <c r="BE183" s="160">
        <f t="shared" si="14"/>
        <v>0</v>
      </c>
      <c r="BF183" s="160">
        <f t="shared" si="15"/>
        <v>0</v>
      </c>
      <c r="BG183" s="160">
        <f t="shared" si="16"/>
        <v>0</v>
      </c>
      <c r="BH183" s="160">
        <f t="shared" si="17"/>
        <v>0</v>
      </c>
      <c r="BI183" s="160">
        <f t="shared" si="18"/>
        <v>0</v>
      </c>
      <c r="BJ183" s="14" t="s">
        <v>141</v>
      </c>
      <c r="BK183" s="161">
        <f t="shared" si="19"/>
        <v>0</v>
      </c>
      <c r="BL183" s="14" t="s">
        <v>176</v>
      </c>
      <c r="BM183" s="159" t="s">
        <v>792</v>
      </c>
    </row>
    <row r="184" spans="1:65" s="2" customFormat="1" ht="24.15" customHeight="1">
      <c r="A184" s="29"/>
      <c r="B184" s="147"/>
      <c r="C184" s="148" t="s">
        <v>561</v>
      </c>
      <c r="D184" s="148" t="s">
        <v>136</v>
      </c>
      <c r="E184" s="149" t="s">
        <v>793</v>
      </c>
      <c r="F184" s="150" t="s">
        <v>794</v>
      </c>
      <c r="G184" s="151" t="s">
        <v>274</v>
      </c>
      <c r="H184" s="152">
        <v>32</v>
      </c>
      <c r="I184" s="153"/>
      <c r="J184" s="152">
        <f t="shared" si="10"/>
        <v>0</v>
      </c>
      <c r="K184" s="154"/>
      <c r="L184" s="30"/>
      <c r="M184" s="155" t="s">
        <v>1</v>
      </c>
      <c r="N184" s="156" t="s">
        <v>39</v>
      </c>
      <c r="O184" s="58"/>
      <c r="P184" s="157">
        <f t="shared" si="11"/>
        <v>0</v>
      </c>
      <c r="Q184" s="157">
        <v>0</v>
      </c>
      <c r="R184" s="157">
        <f t="shared" si="12"/>
        <v>0</v>
      </c>
      <c r="S184" s="157">
        <v>0</v>
      </c>
      <c r="T184" s="158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176</v>
      </c>
      <c r="AT184" s="159" t="s">
        <v>136</v>
      </c>
      <c r="AU184" s="159" t="s">
        <v>141</v>
      </c>
      <c r="AY184" s="14" t="s">
        <v>134</v>
      </c>
      <c r="BE184" s="160">
        <f t="shared" si="14"/>
        <v>0</v>
      </c>
      <c r="BF184" s="160">
        <f t="shared" si="15"/>
        <v>0</v>
      </c>
      <c r="BG184" s="160">
        <f t="shared" si="16"/>
        <v>0</v>
      </c>
      <c r="BH184" s="160">
        <f t="shared" si="17"/>
        <v>0</v>
      </c>
      <c r="BI184" s="160">
        <f t="shared" si="18"/>
        <v>0</v>
      </c>
      <c r="BJ184" s="14" t="s">
        <v>141</v>
      </c>
      <c r="BK184" s="161">
        <f t="shared" si="19"/>
        <v>0</v>
      </c>
      <c r="BL184" s="14" t="s">
        <v>176</v>
      </c>
      <c r="BM184" s="159" t="s">
        <v>795</v>
      </c>
    </row>
    <row r="185" spans="1:65" s="2" customFormat="1" ht="21.75" customHeight="1">
      <c r="A185" s="29"/>
      <c r="B185" s="147"/>
      <c r="C185" s="162" t="s">
        <v>565</v>
      </c>
      <c r="D185" s="162" t="s">
        <v>265</v>
      </c>
      <c r="E185" s="163" t="s">
        <v>796</v>
      </c>
      <c r="F185" s="164" t="s">
        <v>797</v>
      </c>
      <c r="G185" s="165" t="s">
        <v>274</v>
      </c>
      <c r="H185" s="166">
        <v>32</v>
      </c>
      <c r="I185" s="167"/>
      <c r="J185" s="166">
        <f t="shared" si="10"/>
        <v>0</v>
      </c>
      <c r="K185" s="168"/>
      <c r="L185" s="169"/>
      <c r="M185" s="170" t="s">
        <v>1</v>
      </c>
      <c r="N185" s="171" t="s">
        <v>39</v>
      </c>
      <c r="O185" s="58"/>
      <c r="P185" s="157">
        <f t="shared" si="11"/>
        <v>0</v>
      </c>
      <c r="Q185" s="157">
        <v>4.4999999999999999E-4</v>
      </c>
      <c r="R185" s="157">
        <f t="shared" si="12"/>
        <v>1.44E-2</v>
      </c>
      <c r="S185" s="157">
        <v>0</v>
      </c>
      <c r="T185" s="158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269</v>
      </c>
      <c r="AT185" s="159" t="s">
        <v>265</v>
      </c>
      <c r="AU185" s="159" t="s">
        <v>141</v>
      </c>
      <c r="AY185" s="14" t="s">
        <v>134</v>
      </c>
      <c r="BE185" s="160">
        <f t="shared" si="14"/>
        <v>0</v>
      </c>
      <c r="BF185" s="160">
        <f t="shared" si="15"/>
        <v>0</v>
      </c>
      <c r="BG185" s="160">
        <f t="shared" si="16"/>
        <v>0</v>
      </c>
      <c r="BH185" s="160">
        <f t="shared" si="17"/>
        <v>0</v>
      </c>
      <c r="BI185" s="160">
        <f t="shared" si="18"/>
        <v>0</v>
      </c>
      <c r="BJ185" s="14" t="s">
        <v>141</v>
      </c>
      <c r="BK185" s="161">
        <f t="shared" si="19"/>
        <v>0</v>
      </c>
      <c r="BL185" s="14" t="s">
        <v>176</v>
      </c>
      <c r="BM185" s="159" t="s">
        <v>798</v>
      </c>
    </row>
    <row r="186" spans="1:65" s="2" customFormat="1" ht="24.15" customHeight="1">
      <c r="A186" s="29"/>
      <c r="B186" s="147"/>
      <c r="C186" s="148" t="s">
        <v>571</v>
      </c>
      <c r="D186" s="148" t="s">
        <v>136</v>
      </c>
      <c r="E186" s="149" t="s">
        <v>799</v>
      </c>
      <c r="F186" s="150" t="s">
        <v>800</v>
      </c>
      <c r="G186" s="151" t="s">
        <v>318</v>
      </c>
      <c r="H186" s="152">
        <v>2</v>
      </c>
      <c r="I186" s="153"/>
      <c r="J186" s="152">
        <f t="shared" si="10"/>
        <v>0</v>
      </c>
      <c r="K186" s="154"/>
      <c r="L186" s="30"/>
      <c r="M186" s="155" t="s">
        <v>1</v>
      </c>
      <c r="N186" s="156" t="s">
        <v>39</v>
      </c>
      <c r="O186" s="58"/>
      <c r="P186" s="157">
        <f t="shared" si="11"/>
        <v>0</v>
      </c>
      <c r="Q186" s="157">
        <v>0</v>
      </c>
      <c r="R186" s="157">
        <f t="shared" si="12"/>
        <v>0</v>
      </c>
      <c r="S186" s="157">
        <v>0</v>
      </c>
      <c r="T186" s="158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176</v>
      </c>
      <c r="AT186" s="159" t="s">
        <v>136</v>
      </c>
      <c r="AU186" s="159" t="s">
        <v>141</v>
      </c>
      <c r="AY186" s="14" t="s">
        <v>134</v>
      </c>
      <c r="BE186" s="160">
        <f t="shared" si="14"/>
        <v>0</v>
      </c>
      <c r="BF186" s="160">
        <f t="shared" si="15"/>
        <v>0</v>
      </c>
      <c r="BG186" s="160">
        <f t="shared" si="16"/>
        <v>0</v>
      </c>
      <c r="BH186" s="160">
        <f t="shared" si="17"/>
        <v>0</v>
      </c>
      <c r="BI186" s="160">
        <f t="shared" si="18"/>
        <v>0</v>
      </c>
      <c r="BJ186" s="14" t="s">
        <v>141</v>
      </c>
      <c r="BK186" s="161">
        <f t="shared" si="19"/>
        <v>0</v>
      </c>
      <c r="BL186" s="14" t="s">
        <v>176</v>
      </c>
      <c r="BM186" s="159" t="s">
        <v>801</v>
      </c>
    </row>
    <row r="187" spans="1:65" s="2" customFormat="1" ht="33" customHeight="1">
      <c r="A187" s="29"/>
      <c r="B187" s="147"/>
      <c r="C187" s="162" t="s">
        <v>575</v>
      </c>
      <c r="D187" s="162" t="s">
        <v>265</v>
      </c>
      <c r="E187" s="163" t="s">
        <v>802</v>
      </c>
      <c r="F187" s="164" t="s">
        <v>803</v>
      </c>
      <c r="G187" s="165" t="s">
        <v>318</v>
      </c>
      <c r="H187" s="166">
        <v>2</v>
      </c>
      <c r="I187" s="167"/>
      <c r="J187" s="166">
        <f t="shared" si="10"/>
        <v>0</v>
      </c>
      <c r="K187" s="168"/>
      <c r="L187" s="169"/>
      <c r="M187" s="170" t="s">
        <v>1</v>
      </c>
      <c r="N187" s="171" t="s">
        <v>39</v>
      </c>
      <c r="O187" s="58"/>
      <c r="P187" s="157">
        <f t="shared" si="11"/>
        <v>0</v>
      </c>
      <c r="Q187" s="157">
        <v>8.9999999999999998E-4</v>
      </c>
      <c r="R187" s="157">
        <f t="shared" si="12"/>
        <v>1.8E-3</v>
      </c>
      <c r="S187" s="157">
        <v>0</v>
      </c>
      <c r="T187" s="158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269</v>
      </c>
      <c r="AT187" s="159" t="s">
        <v>265</v>
      </c>
      <c r="AU187" s="159" t="s">
        <v>141</v>
      </c>
      <c r="AY187" s="14" t="s">
        <v>134</v>
      </c>
      <c r="BE187" s="160">
        <f t="shared" si="14"/>
        <v>0</v>
      </c>
      <c r="BF187" s="160">
        <f t="shared" si="15"/>
        <v>0</v>
      </c>
      <c r="BG187" s="160">
        <f t="shared" si="16"/>
        <v>0</v>
      </c>
      <c r="BH187" s="160">
        <f t="shared" si="17"/>
        <v>0</v>
      </c>
      <c r="BI187" s="160">
        <f t="shared" si="18"/>
        <v>0</v>
      </c>
      <c r="BJ187" s="14" t="s">
        <v>141</v>
      </c>
      <c r="BK187" s="161">
        <f t="shared" si="19"/>
        <v>0</v>
      </c>
      <c r="BL187" s="14" t="s">
        <v>176</v>
      </c>
      <c r="BM187" s="159" t="s">
        <v>804</v>
      </c>
    </row>
    <row r="188" spans="1:65" s="2" customFormat="1" ht="48">
      <c r="A188" s="29"/>
      <c r="B188" s="30"/>
      <c r="C188" s="29"/>
      <c r="D188" s="177" t="s">
        <v>669</v>
      </c>
      <c r="E188" s="29"/>
      <c r="F188" s="178" t="s">
        <v>805</v>
      </c>
      <c r="G188" s="29"/>
      <c r="H188" s="29"/>
      <c r="I188" s="179"/>
      <c r="J188" s="29"/>
      <c r="K188" s="29"/>
      <c r="L188" s="30"/>
      <c r="M188" s="180"/>
      <c r="N188" s="181"/>
      <c r="O188" s="58"/>
      <c r="P188" s="58"/>
      <c r="Q188" s="58"/>
      <c r="R188" s="58"/>
      <c r="S188" s="58"/>
      <c r="T188" s="5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669</v>
      </c>
      <c r="AU188" s="14" t="s">
        <v>141</v>
      </c>
    </row>
    <row r="189" spans="1:65" s="2" customFormat="1" ht="24.15" customHeight="1">
      <c r="A189" s="29"/>
      <c r="B189" s="147"/>
      <c r="C189" s="148" t="s">
        <v>579</v>
      </c>
      <c r="D189" s="148" t="s">
        <v>136</v>
      </c>
      <c r="E189" s="149" t="s">
        <v>806</v>
      </c>
      <c r="F189" s="150" t="s">
        <v>807</v>
      </c>
      <c r="G189" s="151" t="s">
        <v>318</v>
      </c>
      <c r="H189" s="152">
        <v>2</v>
      </c>
      <c r="I189" s="153"/>
      <c r="J189" s="152">
        <f>ROUND(I189*H189,3)</f>
        <v>0</v>
      </c>
      <c r="K189" s="154"/>
      <c r="L189" s="30"/>
      <c r="M189" s="155" t="s">
        <v>1</v>
      </c>
      <c r="N189" s="156" t="s">
        <v>39</v>
      </c>
      <c r="O189" s="58"/>
      <c r="P189" s="157">
        <f>O189*H189</f>
        <v>0</v>
      </c>
      <c r="Q189" s="157">
        <v>1.16E-3</v>
      </c>
      <c r="R189" s="157">
        <f>Q189*H189</f>
        <v>2.32E-3</v>
      </c>
      <c r="S189" s="157">
        <v>0</v>
      </c>
      <c r="T189" s="15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176</v>
      </c>
      <c r="AT189" s="159" t="s">
        <v>136</v>
      </c>
      <c r="AU189" s="159" t="s">
        <v>141</v>
      </c>
      <c r="AY189" s="14" t="s">
        <v>134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4" t="s">
        <v>141</v>
      </c>
      <c r="BK189" s="161">
        <f>ROUND(I189*H189,3)</f>
        <v>0</v>
      </c>
      <c r="BL189" s="14" t="s">
        <v>176</v>
      </c>
      <c r="BM189" s="159" t="s">
        <v>808</v>
      </c>
    </row>
    <row r="190" spans="1:65" s="2" customFormat="1" ht="24.15" customHeight="1">
      <c r="A190" s="29"/>
      <c r="B190" s="147"/>
      <c r="C190" s="162" t="s">
        <v>583</v>
      </c>
      <c r="D190" s="162" t="s">
        <v>265</v>
      </c>
      <c r="E190" s="163" t="s">
        <v>809</v>
      </c>
      <c r="F190" s="164" t="s">
        <v>810</v>
      </c>
      <c r="G190" s="165" t="s">
        <v>318</v>
      </c>
      <c r="H190" s="166">
        <v>2</v>
      </c>
      <c r="I190" s="167"/>
      <c r="J190" s="166">
        <f>ROUND(I190*H190,3)</f>
        <v>0</v>
      </c>
      <c r="K190" s="168"/>
      <c r="L190" s="169"/>
      <c r="M190" s="170" t="s">
        <v>1</v>
      </c>
      <c r="N190" s="171" t="s">
        <v>39</v>
      </c>
      <c r="O190" s="58"/>
      <c r="P190" s="157">
        <f>O190*H190</f>
        <v>0</v>
      </c>
      <c r="Q190" s="157">
        <v>2.96E-3</v>
      </c>
      <c r="R190" s="157">
        <f>Q190*H190</f>
        <v>5.9199999999999999E-3</v>
      </c>
      <c r="S190" s="157">
        <v>0</v>
      </c>
      <c r="T190" s="15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269</v>
      </c>
      <c r="AT190" s="159" t="s">
        <v>265</v>
      </c>
      <c r="AU190" s="159" t="s">
        <v>141</v>
      </c>
      <c r="AY190" s="14" t="s">
        <v>134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4" t="s">
        <v>141</v>
      </c>
      <c r="BK190" s="161">
        <f>ROUND(I190*H190,3)</f>
        <v>0</v>
      </c>
      <c r="BL190" s="14" t="s">
        <v>176</v>
      </c>
      <c r="BM190" s="159" t="s">
        <v>811</v>
      </c>
    </row>
    <row r="191" spans="1:65" s="2" customFormat="1" ht="24.15" customHeight="1">
      <c r="A191" s="29"/>
      <c r="B191" s="147"/>
      <c r="C191" s="148" t="s">
        <v>585</v>
      </c>
      <c r="D191" s="148" t="s">
        <v>136</v>
      </c>
      <c r="E191" s="149" t="s">
        <v>812</v>
      </c>
      <c r="F191" s="150" t="s">
        <v>813</v>
      </c>
      <c r="G191" s="151" t="s">
        <v>318</v>
      </c>
      <c r="H191" s="152">
        <v>3</v>
      </c>
      <c r="I191" s="153"/>
      <c r="J191" s="152">
        <f>ROUND(I191*H191,3)</f>
        <v>0</v>
      </c>
      <c r="K191" s="154"/>
      <c r="L191" s="30"/>
      <c r="M191" s="155" t="s">
        <v>1</v>
      </c>
      <c r="N191" s="156" t="s">
        <v>39</v>
      </c>
      <c r="O191" s="58"/>
      <c r="P191" s="157">
        <f>O191*H191</f>
        <v>0</v>
      </c>
      <c r="Q191" s="157">
        <v>1.0000000000000001E-5</v>
      </c>
      <c r="R191" s="157">
        <f>Q191*H191</f>
        <v>3.0000000000000004E-5</v>
      </c>
      <c r="S191" s="157">
        <v>0</v>
      </c>
      <c r="T191" s="15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176</v>
      </c>
      <c r="AT191" s="159" t="s">
        <v>136</v>
      </c>
      <c r="AU191" s="159" t="s">
        <v>141</v>
      </c>
      <c r="AY191" s="14" t="s">
        <v>134</v>
      </c>
      <c r="BE191" s="160">
        <f>IF(N191="základná",J191,0)</f>
        <v>0</v>
      </c>
      <c r="BF191" s="160">
        <f>IF(N191="znížená",J191,0)</f>
        <v>0</v>
      </c>
      <c r="BG191" s="160">
        <f>IF(N191="zákl. prenesená",J191,0)</f>
        <v>0</v>
      </c>
      <c r="BH191" s="160">
        <f>IF(N191="zníž. prenesená",J191,0)</f>
        <v>0</v>
      </c>
      <c r="BI191" s="160">
        <f>IF(N191="nulová",J191,0)</f>
        <v>0</v>
      </c>
      <c r="BJ191" s="14" t="s">
        <v>141</v>
      </c>
      <c r="BK191" s="161">
        <f>ROUND(I191*H191,3)</f>
        <v>0</v>
      </c>
      <c r="BL191" s="14" t="s">
        <v>176</v>
      </c>
      <c r="BM191" s="159" t="s">
        <v>814</v>
      </c>
    </row>
    <row r="192" spans="1:65" s="2" customFormat="1" ht="37.799999999999997" customHeight="1">
      <c r="A192" s="29"/>
      <c r="B192" s="147"/>
      <c r="C192" s="162" t="s">
        <v>589</v>
      </c>
      <c r="D192" s="162" t="s">
        <v>265</v>
      </c>
      <c r="E192" s="163" t="s">
        <v>815</v>
      </c>
      <c r="F192" s="164" t="s">
        <v>816</v>
      </c>
      <c r="G192" s="165" t="s">
        <v>318</v>
      </c>
      <c r="H192" s="166">
        <v>3</v>
      </c>
      <c r="I192" s="167"/>
      <c r="J192" s="166">
        <f>ROUND(I192*H192,3)</f>
        <v>0</v>
      </c>
      <c r="K192" s="168"/>
      <c r="L192" s="169"/>
      <c r="M192" s="170" t="s">
        <v>1</v>
      </c>
      <c r="N192" s="171" t="s">
        <v>39</v>
      </c>
      <c r="O192" s="58"/>
      <c r="P192" s="157">
        <f>O192*H192</f>
        <v>0</v>
      </c>
      <c r="Q192" s="157">
        <v>4.8000000000000001E-4</v>
      </c>
      <c r="R192" s="157">
        <f>Q192*H192</f>
        <v>1.4400000000000001E-3</v>
      </c>
      <c r="S192" s="157">
        <v>0</v>
      </c>
      <c r="T192" s="15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269</v>
      </c>
      <c r="AT192" s="159" t="s">
        <v>265</v>
      </c>
      <c r="AU192" s="159" t="s">
        <v>141</v>
      </c>
      <c r="AY192" s="14" t="s">
        <v>134</v>
      </c>
      <c r="BE192" s="160">
        <f>IF(N192="základná",J192,0)</f>
        <v>0</v>
      </c>
      <c r="BF192" s="160">
        <f>IF(N192="znížená",J192,0)</f>
        <v>0</v>
      </c>
      <c r="BG192" s="160">
        <f>IF(N192="zákl. prenesená",J192,0)</f>
        <v>0</v>
      </c>
      <c r="BH192" s="160">
        <f>IF(N192="zníž. prenesená",J192,0)</f>
        <v>0</v>
      </c>
      <c r="BI192" s="160">
        <f>IF(N192="nulová",J192,0)</f>
        <v>0</v>
      </c>
      <c r="BJ192" s="14" t="s">
        <v>141</v>
      </c>
      <c r="BK192" s="161">
        <f>ROUND(I192*H192,3)</f>
        <v>0</v>
      </c>
      <c r="BL192" s="14" t="s">
        <v>176</v>
      </c>
      <c r="BM192" s="159" t="s">
        <v>817</v>
      </c>
    </row>
    <row r="193" spans="1:65" s="2" customFormat="1" ht="24.15" customHeight="1">
      <c r="A193" s="29"/>
      <c r="B193" s="147"/>
      <c r="C193" s="148" t="s">
        <v>591</v>
      </c>
      <c r="D193" s="148" t="s">
        <v>136</v>
      </c>
      <c r="E193" s="149" t="s">
        <v>818</v>
      </c>
      <c r="F193" s="150" t="s">
        <v>819</v>
      </c>
      <c r="G193" s="151" t="s">
        <v>228</v>
      </c>
      <c r="H193" s="152">
        <v>0.751</v>
      </c>
      <c r="I193" s="153"/>
      <c r="J193" s="152">
        <f>ROUND(I193*H193,3)</f>
        <v>0</v>
      </c>
      <c r="K193" s="154"/>
      <c r="L193" s="30"/>
      <c r="M193" s="155" t="s">
        <v>1</v>
      </c>
      <c r="N193" s="156" t="s">
        <v>39</v>
      </c>
      <c r="O193" s="58"/>
      <c r="P193" s="157">
        <f>O193*H193</f>
        <v>0</v>
      </c>
      <c r="Q193" s="157">
        <v>0</v>
      </c>
      <c r="R193" s="157">
        <f>Q193*H193</f>
        <v>0</v>
      </c>
      <c r="S193" s="157">
        <v>0</v>
      </c>
      <c r="T193" s="15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176</v>
      </c>
      <c r="AT193" s="159" t="s">
        <v>136</v>
      </c>
      <c r="AU193" s="159" t="s">
        <v>141</v>
      </c>
      <c r="AY193" s="14" t="s">
        <v>134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4" t="s">
        <v>141</v>
      </c>
      <c r="BK193" s="161">
        <f>ROUND(I193*H193,3)</f>
        <v>0</v>
      </c>
      <c r="BL193" s="14" t="s">
        <v>176</v>
      </c>
      <c r="BM193" s="159" t="s">
        <v>820</v>
      </c>
    </row>
    <row r="194" spans="1:65" s="12" customFormat="1" ht="22.8" customHeight="1">
      <c r="B194" s="134"/>
      <c r="D194" s="135" t="s">
        <v>72</v>
      </c>
      <c r="E194" s="145" t="s">
        <v>821</v>
      </c>
      <c r="F194" s="145" t="s">
        <v>822</v>
      </c>
      <c r="I194" s="137"/>
      <c r="J194" s="146">
        <f>BK194</f>
        <v>0</v>
      </c>
      <c r="L194" s="134"/>
      <c r="M194" s="139"/>
      <c r="N194" s="140"/>
      <c r="O194" s="140"/>
      <c r="P194" s="141">
        <f>SUM(P195:P225)</f>
        <v>0</v>
      </c>
      <c r="Q194" s="140"/>
      <c r="R194" s="141">
        <f>SUM(R195:R225)</f>
        <v>0.50594000000000006</v>
      </c>
      <c r="S194" s="140"/>
      <c r="T194" s="142">
        <f>SUM(T195:T225)</f>
        <v>0.29399999999999998</v>
      </c>
      <c r="AR194" s="135" t="s">
        <v>141</v>
      </c>
      <c r="AT194" s="143" t="s">
        <v>72</v>
      </c>
      <c r="AU194" s="143" t="s">
        <v>81</v>
      </c>
      <c r="AY194" s="135" t="s">
        <v>134</v>
      </c>
      <c r="BK194" s="144">
        <f>SUM(BK195:BK225)</f>
        <v>0</v>
      </c>
    </row>
    <row r="195" spans="1:65" s="2" customFormat="1" ht="33" customHeight="1">
      <c r="A195" s="29"/>
      <c r="B195" s="147"/>
      <c r="C195" s="148" t="s">
        <v>595</v>
      </c>
      <c r="D195" s="148" t="s">
        <v>136</v>
      </c>
      <c r="E195" s="149" t="s">
        <v>823</v>
      </c>
      <c r="F195" s="150" t="s">
        <v>824</v>
      </c>
      <c r="G195" s="151" t="s">
        <v>274</v>
      </c>
      <c r="H195" s="152">
        <v>5</v>
      </c>
      <c r="I195" s="153"/>
      <c r="J195" s="152">
        <f t="shared" ref="J195:J225" si="20">ROUND(I195*H195,3)</f>
        <v>0</v>
      </c>
      <c r="K195" s="154"/>
      <c r="L195" s="30"/>
      <c r="M195" s="155" t="s">
        <v>1</v>
      </c>
      <c r="N195" s="156" t="s">
        <v>39</v>
      </c>
      <c r="O195" s="58"/>
      <c r="P195" s="157">
        <f t="shared" ref="P195:P225" si="21">O195*H195</f>
        <v>0</v>
      </c>
      <c r="Q195" s="157">
        <v>3.14E-3</v>
      </c>
      <c r="R195" s="157">
        <f t="shared" ref="R195:R225" si="22">Q195*H195</f>
        <v>1.5699999999999999E-2</v>
      </c>
      <c r="S195" s="157">
        <v>0</v>
      </c>
      <c r="T195" s="158">
        <f t="shared" ref="T195:T225" si="23"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176</v>
      </c>
      <c r="AT195" s="159" t="s">
        <v>136</v>
      </c>
      <c r="AU195" s="159" t="s">
        <v>141</v>
      </c>
      <c r="AY195" s="14" t="s">
        <v>134</v>
      </c>
      <c r="BE195" s="160">
        <f t="shared" ref="BE195:BE225" si="24">IF(N195="základná",J195,0)</f>
        <v>0</v>
      </c>
      <c r="BF195" s="160">
        <f t="shared" ref="BF195:BF225" si="25">IF(N195="znížená",J195,0)</f>
        <v>0</v>
      </c>
      <c r="BG195" s="160">
        <f t="shared" ref="BG195:BG225" si="26">IF(N195="zákl. prenesená",J195,0)</f>
        <v>0</v>
      </c>
      <c r="BH195" s="160">
        <f t="shared" ref="BH195:BH225" si="27">IF(N195="zníž. prenesená",J195,0)</f>
        <v>0</v>
      </c>
      <c r="BI195" s="160">
        <f t="shared" ref="BI195:BI225" si="28">IF(N195="nulová",J195,0)</f>
        <v>0</v>
      </c>
      <c r="BJ195" s="14" t="s">
        <v>141</v>
      </c>
      <c r="BK195" s="161">
        <f t="shared" ref="BK195:BK225" si="29">ROUND(I195*H195,3)</f>
        <v>0</v>
      </c>
      <c r="BL195" s="14" t="s">
        <v>176</v>
      </c>
      <c r="BM195" s="159" t="s">
        <v>825</v>
      </c>
    </row>
    <row r="196" spans="1:65" s="2" customFormat="1" ht="33" customHeight="1">
      <c r="A196" s="29"/>
      <c r="B196" s="147"/>
      <c r="C196" s="148" t="s">
        <v>599</v>
      </c>
      <c r="D196" s="148" t="s">
        <v>136</v>
      </c>
      <c r="E196" s="149" t="s">
        <v>826</v>
      </c>
      <c r="F196" s="150" t="s">
        <v>827</v>
      </c>
      <c r="G196" s="151" t="s">
        <v>274</v>
      </c>
      <c r="H196" s="152">
        <v>14</v>
      </c>
      <c r="I196" s="153"/>
      <c r="J196" s="152">
        <f t="shared" si="20"/>
        <v>0</v>
      </c>
      <c r="K196" s="154"/>
      <c r="L196" s="30"/>
      <c r="M196" s="155" t="s">
        <v>1</v>
      </c>
      <c r="N196" s="156" t="s">
        <v>39</v>
      </c>
      <c r="O196" s="58"/>
      <c r="P196" s="157">
        <f t="shared" si="21"/>
        <v>0</v>
      </c>
      <c r="Q196" s="157">
        <v>3.8999999999999998E-3</v>
      </c>
      <c r="R196" s="157">
        <f t="shared" si="22"/>
        <v>5.4599999999999996E-2</v>
      </c>
      <c r="S196" s="157">
        <v>0</v>
      </c>
      <c r="T196" s="158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176</v>
      </c>
      <c r="AT196" s="159" t="s">
        <v>136</v>
      </c>
      <c r="AU196" s="159" t="s">
        <v>141</v>
      </c>
      <c r="AY196" s="14" t="s">
        <v>134</v>
      </c>
      <c r="BE196" s="160">
        <f t="shared" si="24"/>
        <v>0</v>
      </c>
      <c r="BF196" s="160">
        <f t="shared" si="25"/>
        <v>0</v>
      </c>
      <c r="BG196" s="160">
        <f t="shared" si="26"/>
        <v>0</v>
      </c>
      <c r="BH196" s="160">
        <f t="shared" si="27"/>
        <v>0</v>
      </c>
      <c r="BI196" s="160">
        <f t="shared" si="28"/>
        <v>0</v>
      </c>
      <c r="BJ196" s="14" t="s">
        <v>141</v>
      </c>
      <c r="BK196" s="161">
        <f t="shared" si="29"/>
        <v>0</v>
      </c>
      <c r="BL196" s="14" t="s">
        <v>176</v>
      </c>
      <c r="BM196" s="159" t="s">
        <v>828</v>
      </c>
    </row>
    <row r="197" spans="1:65" s="2" customFormat="1" ht="16.5" customHeight="1">
      <c r="A197" s="29"/>
      <c r="B197" s="147"/>
      <c r="C197" s="148" t="s">
        <v>603</v>
      </c>
      <c r="D197" s="148" t="s">
        <v>136</v>
      </c>
      <c r="E197" s="149" t="s">
        <v>829</v>
      </c>
      <c r="F197" s="150" t="s">
        <v>830</v>
      </c>
      <c r="G197" s="151" t="s">
        <v>165</v>
      </c>
      <c r="H197" s="152">
        <v>1</v>
      </c>
      <c r="I197" s="153"/>
      <c r="J197" s="152">
        <f t="shared" si="20"/>
        <v>0</v>
      </c>
      <c r="K197" s="154"/>
      <c r="L197" s="30"/>
      <c r="M197" s="155" t="s">
        <v>1</v>
      </c>
      <c r="N197" s="156" t="s">
        <v>39</v>
      </c>
      <c r="O197" s="58"/>
      <c r="P197" s="157">
        <f t="shared" si="21"/>
        <v>0</v>
      </c>
      <c r="Q197" s="157">
        <v>0</v>
      </c>
      <c r="R197" s="157">
        <f t="shared" si="22"/>
        <v>0</v>
      </c>
      <c r="S197" s="157">
        <v>0</v>
      </c>
      <c r="T197" s="158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176</v>
      </c>
      <c r="AT197" s="159" t="s">
        <v>136</v>
      </c>
      <c r="AU197" s="159" t="s">
        <v>141</v>
      </c>
      <c r="AY197" s="14" t="s">
        <v>134</v>
      </c>
      <c r="BE197" s="160">
        <f t="shared" si="24"/>
        <v>0</v>
      </c>
      <c r="BF197" s="160">
        <f t="shared" si="25"/>
        <v>0</v>
      </c>
      <c r="BG197" s="160">
        <f t="shared" si="26"/>
        <v>0</v>
      </c>
      <c r="BH197" s="160">
        <f t="shared" si="27"/>
        <v>0</v>
      </c>
      <c r="BI197" s="160">
        <f t="shared" si="28"/>
        <v>0</v>
      </c>
      <c r="BJ197" s="14" t="s">
        <v>141</v>
      </c>
      <c r="BK197" s="161">
        <f t="shared" si="29"/>
        <v>0</v>
      </c>
      <c r="BL197" s="14" t="s">
        <v>176</v>
      </c>
      <c r="BM197" s="159" t="s">
        <v>831</v>
      </c>
    </row>
    <row r="198" spans="1:65" s="2" customFormat="1" ht="16.5" customHeight="1">
      <c r="A198" s="29"/>
      <c r="B198" s="147"/>
      <c r="C198" s="148" t="s">
        <v>607</v>
      </c>
      <c r="D198" s="148" t="s">
        <v>136</v>
      </c>
      <c r="E198" s="149" t="s">
        <v>832</v>
      </c>
      <c r="F198" s="150" t="s">
        <v>833</v>
      </c>
      <c r="G198" s="151" t="s">
        <v>274</v>
      </c>
      <c r="H198" s="152">
        <v>150</v>
      </c>
      <c r="I198" s="153"/>
      <c r="J198" s="152">
        <f t="shared" si="20"/>
        <v>0</v>
      </c>
      <c r="K198" s="154"/>
      <c r="L198" s="30"/>
      <c r="M198" s="155" t="s">
        <v>1</v>
      </c>
      <c r="N198" s="156" t="s">
        <v>39</v>
      </c>
      <c r="O198" s="58"/>
      <c r="P198" s="157">
        <f t="shared" si="21"/>
        <v>0</v>
      </c>
      <c r="Q198" s="157">
        <v>0</v>
      </c>
      <c r="R198" s="157">
        <f t="shared" si="22"/>
        <v>0</v>
      </c>
      <c r="S198" s="157">
        <v>1.9599999999999999E-3</v>
      </c>
      <c r="T198" s="158">
        <f t="shared" si="23"/>
        <v>0.29399999999999998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176</v>
      </c>
      <c r="AT198" s="159" t="s">
        <v>136</v>
      </c>
      <c r="AU198" s="159" t="s">
        <v>141</v>
      </c>
      <c r="AY198" s="14" t="s">
        <v>134</v>
      </c>
      <c r="BE198" s="160">
        <f t="shared" si="24"/>
        <v>0</v>
      </c>
      <c r="BF198" s="160">
        <f t="shared" si="25"/>
        <v>0</v>
      </c>
      <c r="BG198" s="160">
        <f t="shared" si="26"/>
        <v>0</v>
      </c>
      <c r="BH198" s="160">
        <f t="shared" si="27"/>
        <v>0</v>
      </c>
      <c r="BI198" s="160">
        <f t="shared" si="28"/>
        <v>0</v>
      </c>
      <c r="BJ198" s="14" t="s">
        <v>141</v>
      </c>
      <c r="BK198" s="161">
        <f t="shared" si="29"/>
        <v>0</v>
      </c>
      <c r="BL198" s="14" t="s">
        <v>176</v>
      </c>
      <c r="BM198" s="159" t="s">
        <v>834</v>
      </c>
    </row>
    <row r="199" spans="1:65" s="2" customFormat="1" ht="24.15" customHeight="1">
      <c r="A199" s="29"/>
      <c r="B199" s="147"/>
      <c r="C199" s="148" t="s">
        <v>611</v>
      </c>
      <c r="D199" s="148" t="s">
        <v>136</v>
      </c>
      <c r="E199" s="149" t="s">
        <v>835</v>
      </c>
      <c r="F199" s="150" t="s">
        <v>836</v>
      </c>
      <c r="G199" s="151" t="s">
        <v>274</v>
      </c>
      <c r="H199" s="152">
        <v>145</v>
      </c>
      <c r="I199" s="153"/>
      <c r="J199" s="152">
        <f t="shared" si="20"/>
        <v>0</v>
      </c>
      <c r="K199" s="154"/>
      <c r="L199" s="30"/>
      <c r="M199" s="155" t="s">
        <v>1</v>
      </c>
      <c r="N199" s="156" t="s">
        <v>39</v>
      </c>
      <c r="O199" s="58"/>
      <c r="P199" s="157">
        <f t="shared" si="21"/>
        <v>0</v>
      </c>
      <c r="Q199" s="157">
        <v>0</v>
      </c>
      <c r="R199" s="157">
        <f t="shared" si="22"/>
        <v>0</v>
      </c>
      <c r="S199" s="157">
        <v>0</v>
      </c>
      <c r="T199" s="158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176</v>
      </c>
      <c r="AT199" s="159" t="s">
        <v>136</v>
      </c>
      <c r="AU199" s="159" t="s">
        <v>141</v>
      </c>
      <c r="AY199" s="14" t="s">
        <v>134</v>
      </c>
      <c r="BE199" s="160">
        <f t="shared" si="24"/>
        <v>0</v>
      </c>
      <c r="BF199" s="160">
        <f t="shared" si="25"/>
        <v>0</v>
      </c>
      <c r="BG199" s="160">
        <f t="shared" si="26"/>
        <v>0</v>
      </c>
      <c r="BH199" s="160">
        <f t="shared" si="27"/>
        <v>0</v>
      </c>
      <c r="BI199" s="160">
        <f t="shared" si="28"/>
        <v>0</v>
      </c>
      <c r="BJ199" s="14" t="s">
        <v>141</v>
      </c>
      <c r="BK199" s="161">
        <f t="shared" si="29"/>
        <v>0</v>
      </c>
      <c r="BL199" s="14" t="s">
        <v>176</v>
      </c>
      <c r="BM199" s="159" t="s">
        <v>837</v>
      </c>
    </row>
    <row r="200" spans="1:65" s="2" customFormat="1" ht="21.75" customHeight="1">
      <c r="A200" s="29"/>
      <c r="B200" s="147"/>
      <c r="C200" s="162" t="s">
        <v>615</v>
      </c>
      <c r="D200" s="162" t="s">
        <v>265</v>
      </c>
      <c r="E200" s="163" t="s">
        <v>838</v>
      </c>
      <c r="F200" s="164" t="s">
        <v>839</v>
      </c>
      <c r="G200" s="165" t="s">
        <v>274</v>
      </c>
      <c r="H200" s="166">
        <v>145</v>
      </c>
      <c r="I200" s="167"/>
      <c r="J200" s="166">
        <f t="shared" si="20"/>
        <v>0</v>
      </c>
      <c r="K200" s="168"/>
      <c r="L200" s="169"/>
      <c r="M200" s="170" t="s">
        <v>1</v>
      </c>
      <c r="N200" s="171" t="s">
        <v>39</v>
      </c>
      <c r="O200" s="58"/>
      <c r="P200" s="157">
        <f t="shared" si="21"/>
        <v>0</v>
      </c>
      <c r="Q200" s="157">
        <v>9.5E-4</v>
      </c>
      <c r="R200" s="157">
        <f t="shared" si="22"/>
        <v>0.13775000000000001</v>
      </c>
      <c r="S200" s="157">
        <v>0</v>
      </c>
      <c r="T200" s="158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269</v>
      </c>
      <c r="AT200" s="159" t="s">
        <v>265</v>
      </c>
      <c r="AU200" s="159" t="s">
        <v>141</v>
      </c>
      <c r="AY200" s="14" t="s">
        <v>134</v>
      </c>
      <c r="BE200" s="160">
        <f t="shared" si="24"/>
        <v>0</v>
      </c>
      <c r="BF200" s="160">
        <f t="shared" si="25"/>
        <v>0</v>
      </c>
      <c r="BG200" s="160">
        <f t="shared" si="26"/>
        <v>0</v>
      </c>
      <c r="BH200" s="160">
        <f t="shared" si="27"/>
        <v>0</v>
      </c>
      <c r="BI200" s="160">
        <f t="shared" si="28"/>
        <v>0</v>
      </c>
      <c r="BJ200" s="14" t="s">
        <v>141</v>
      </c>
      <c r="BK200" s="161">
        <f t="shared" si="29"/>
        <v>0</v>
      </c>
      <c r="BL200" s="14" t="s">
        <v>176</v>
      </c>
      <c r="BM200" s="159" t="s">
        <v>840</v>
      </c>
    </row>
    <row r="201" spans="1:65" s="2" customFormat="1" ht="24.15" customHeight="1">
      <c r="A201" s="29"/>
      <c r="B201" s="147"/>
      <c r="C201" s="148" t="s">
        <v>619</v>
      </c>
      <c r="D201" s="148" t="s">
        <v>136</v>
      </c>
      <c r="E201" s="149" t="s">
        <v>841</v>
      </c>
      <c r="F201" s="150" t="s">
        <v>842</v>
      </c>
      <c r="G201" s="151" t="s">
        <v>274</v>
      </c>
      <c r="H201" s="152">
        <v>81</v>
      </c>
      <c r="I201" s="153"/>
      <c r="J201" s="152">
        <f t="shared" si="20"/>
        <v>0</v>
      </c>
      <c r="K201" s="154"/>
      <c r="L201" s="30"/>
      <c r="M201" s="155" t="s">
        <v>1</v>
      </c>
      <c r="N201" s="156" t="s">
        <v>39</v>
      </c>
      <c r="O201" s="58"/>
      <c r="P201" s="157">
        <f t="shared" si="21"/>
        <v>0</v>
      </c>
      <c r="Q201" s="157">
        <v>0</v>
      </c>
      <c r="R201" s="157">
        <f t="shared" si="22"/>
        <v>0</v>
      </c>
      <c r="S201" s="157">
        <v>0</v>
      </c>
      <c r="T201" s="158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176</v>
      </c>
      <c r="AT201" s="159" t="s">
        <v>136</v>
      </c>
      <c r="AU201" s="159" t="s">
        <v>141</v>
      </c>
      <c r="AY201" s="14" t="s">
        <v>134</v>
      </c>
      <c r="BE201" s="160">
        <f t="shared" si="24"/>
        <v>0</v>
      </c>
      <c r="BF201" s="160">
        <f t="shared" si="25"/>
        <v>0</v>
      </c>
      <c r="BG201" s="160">
        <f t="shared" si="26"/>
        <v>0</v>
      </c>
      <c r="BH201" s="160">
        <f t="shared" si="27"/>
        <v>0</v>
      </c>
      <c r="BI201" s="160">
        <f t="shared" si="28"/>
        <v>0</v>
      </c>
      <c r="BJ201" s="14" t="s">
        <v>141</v>
      </c>
      <c r="BK201" s="161">
        <f t="shared" si="29"/>
        <v>0</v>
      </c>
      <c r="BL201" s="14" t="s">
        <v>176</v>
      </c>
      <c r="BM201" s="159" t="s">
        <v>843</v>
      </c>
    </row>
    <row r="202" spans="1:65" s="2" customFormat="1" ht="21.75" customHeight="1">
      <c r="A202" s="29"/>
      <c r="B202" s="147"/>
      <c r="C202" s="162" t="s">
        <v>623</v>
      </c>
      <c r="D202" s="162" t="s">
        <v>265</v>
      </c>
      <c r="E202" s="163" t="s">
        <v>844</v>
      </c>
      <c r="F202" s="164" t="s">
        <v>845</v>
      </c>
      <c r="G202" s="165" t="s">
        <v>274</v>
      </c>
      <c r="H202" s="166">
        <v>81</v>
      </c>
      <c r="I202" s="167"/>
      <c r="J202" s="166">
        <f t="shared" si="20"/>
        <v>0</v>
      </c>
      <c r="K202" s="168"/>
      <c r="L202" s="169"/>
      <c r="M202" s="170" t="s">
        <v>1</v>
      </c>
      <c r="N202" s="171" t="s">
        <v>39</v>
      </c>
      <c r="O202" s="58"/>
      <c r="P202" s="157">
        <f t="shared" si="21"/>
        <v>0</v>
      </c>
      <c r="Q202" s="157">
        <v>1.4400000000000001E-3</v>
      </c>
      <c r="R202" s="157">
        <f t="shared" si="22"/>
        <v>0.11664000000000001</v>
      </c>
      <c r="S202" s="157">
        <v>0</v>
      </c>
      <c r="T202" s="158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269</v>
      </c>
      <c r="AT202" s="159" t="s">
        <v>265</v>
      </c>
      <c r="AU202" s="159" t="s">
        <v>141</v>
      </c>
      <c r="AY202" s="14" t="s">
        <v>134</v>
      </c>
      <c r="BE202" s="160">
        <f t="shared" si="24"/>
        <v>0</v>
      </c>
      <c r="BF202" s="160">
        <f t="shared" si="25"/>
        <v>0</v>
      </c>
      <c r="BG202" s="160">
        <f t="shared" si="26"/>
        <v>0</v>
      </c>
      <c r="BH202" s="160">
        <f t="shared" si="27"/>
        <v>0</v>
      </c>
      <c r="BI202" s="160">
        <f t="shared" si="28"/>
        <v>0</v>
      </c>
      <c r="BJ202" s="14" t="s">
        <v>141</v>
      </c>
      <c r="BK202" s="161">
        <f t="shared" si="29"/>
        <v>0</v>
      </c>
      <c r="BL202" s="14" t="s">
        <v>176</v>
      </c>
      <c r="BM202" s="159" t="s">
        <v>846</v>
      </c>
    </row>
    <row r="203" spans="1:65" s="2" customFormat="1" ht="24.15" customHeight="1">
      <c r="A203" s="29"/>
      <c r="B203" s="147"/>
      <c r="C203" s="148" t="s">
        <v>629</v>
      </c>
      <c r="D203" s="148" t="s">
        <v>136</v>
      </c>
      <c r="E203" s="149" t="s">
        <v>847</v>
      </c>
      <c r="F203" s="150" t="s">
        <v>848</v>
      </c>
      <c r="G203" s="151" t="s">
        <v>274</v>
      </c>
      <c r="H203" s="152">
        <v>34</v>
      </c>
      <c r="I203" s="153"/>
      <c r="J203" s="152">
        <f t="shared" si="20"/>
        <v>0</v>
      </c>
      <c r="K203" s="154"/>
      <c r="L203" s="30"/>
      <c r="M203" s="155" t="s">
        <v>1</v>
      </c>
      <c r="N203" s="156" t="s">
        <v>39</v>
      </c>
      <c r="O203" s="58"/>
      <c r="P203" s="157">
        <f t="shared" si="21"/>
        <v>0</v>
      </c>
      <c r="Q203" s="157">
        <v>9.0000000000000006E-5</v>
      </c>
      <c r="R203" s="157">
        <f t="shared" si="22"/>
        <v>3.0600000000000002E-3</v>
      </c>
      <c r="S203" s="157">
        <v>0</v>
      </c>
      <c r="T203" s="158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176</v>
      </c>
      <c r="AT203" s="159" t="s">
        <v>136</v>
      </c>
      <c r="AU203" s="159" t="s">
        <v>141</v>
      </c>
      <c r="AY203" s="14" t="s">
        <v>134</v>
      </c>
      <c r="BE203" s="160">
        <f t="shared" si="24"/>
        <v>0</v>
      </c>
      <c r="BF203" s="160">
        <f t="shared" si="25"/>
        <v>0</v>
      </c>
      <c r="BG203" s="160">
        <f t="shared" si="26"/>
        <v>0</v>
      </c>
      <c r="BH203" s="160">
        <f t="shared" si="27"/>
        <v>0</v>
      </c>
      <c r="BI203" s="160">
        <f t="shared" si="28"/>
        <v>0</v>
      </c>
      <c r="BJ203" s="14" t="s">
        <v>141</v>
      </c>
      <c r="BK203" s="161">
        <f t="shared" si="29"/>
        <v>0</v>
      </c>
      <c r="BL203" s="14" t="s">
        <v>176</v>
      </c>
      <c r="BM203" s="159" t="s">
        <v>849</v>
      </c>
    </row>
    <row r="204" spans="1:65" s="2" customFormat="1" ht="16.5" customHeight="1">
      <c r="A204" s="29"/>
      <c r="B204" s="147"/>
      <c r="C204" s="162" t="s">
        <v>426</v>
      </c>
      <c r="D204" s="162" t="s">
        <v>265</v>
      </c>
      <c r="E204" s="163" t="s">
        <v>850</v>
      </c>
      <c r="F204" s="164" t="s">
        <v>851</v>
      </c>
      <c r="G204" s="165" t="s">
        <v>274</v>
      </c>
      <c r="H204" s="166">
        <v>34</v>
      </c>
      <c r="I204" s="167"/>
      <c r="J204" s="166">
        <f t="shared" si="20"/>
        <v>0</v>
      </c>
      <c r="K204" s="168"/>
      <c r="L204" s="169"/>
      <c r="M204" s="170" t="s">
        <v>1</v>
      </c>
      <c r="N204" s="171" t="s">
        <v>39</v>
      </c>
      <c r="O204" s="58"/>
      <c r="P204" s="157">
        <f t="shared" si="21"/>
        <v>0</v>
      </c>
      <c r="Q204" s="157">
        <v>2.31E-3</v>
      </c>
      <c r="R204" s="157">
        <f t="shared" si="22"/>
        <v>7.8539999999999999E-2</v>
      </c>
      <c r="S204" s="157">
        <v>0</v>
      </c>
      <c r="T204" s="158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269</v>
      </c>
      <c r="AT204" s="159" t="s">
        <v>265</v>
      </c>
      <c r="AU204" s="159" t="s">
        <v>141</v>
      </c>
      <c r="AY204" s="14" t="s">
        <v>134</v>
      </c>
      <c r="BE204" s="160">
        <f t="shared" si="24"/>
        <v>0</v>
      </c>
      <c r="BF204" s="160">
        <f t="shared" si="25"/>
        <v>0</v>
      </c>
      <c r="BG204" s="160">
        <f t="shared" si="26"/>
        <v>0</v>
      </c>
      <c r="BH204" s="160">
        <f t="shared" si="27"/>
        <v>0</v>
      </c>
      <c r="BI204" s="160">
        <f t="shared" si="28"/>
        <v>0</v>
      </c>
      <c r="BJ204" s="14" t="s">
        <v>141</v>
      </c>
      <c r="BK204" s="161">
        <f t="shared" si="29"/>
        <v>0</v>
      </c>
      <c r="BL204" s="14" t="s">
        <v>176</v>
      </c>
      <c r="BM204" s="159" t="s">
        <v>852</v>
      </c>
    </row>
    <row r="205" spans="1:65" s="2" customFormat="1" ht="24.15" customHeight="1">
      <c r="A205" s="29"/>
      <c r="B205" s="147"/>
      <c r="C205" s="148" t="s">
        <v>638</v>
      </c>
      <c r="D205" s="148" t="s">
        <v>136</v>
      </c>
      <c r="E205" s="149" t="s">
        <v>853</v>
      </c>
      <c r="F205" s="150" t="s">
        <v>854</v>
      </c>
      <c r="G205" s="151" t="s">
        <v>274</v>
      </c>
      <c r="H205" s="152">
        <v>17</v>
      </c>
      <c r="I205" s="153"/>
      <c r="J205" s="152">
        <f t="shared" si="20"/>
        <v>0</v>
      </c>
      <c r="K205" s="154"/>
      <c r="L205" s="30"/>
      <c r="M205" s="155" t="s">
        <v>1</v>
      </c>
      <c r="N205" s="156" t="s">
        <v>39</v>
      </c>
      <c r="O205" s="58"/>
      <c r="P205" s="157">
        <f t="shared" si="21"/>
        <v>0</v>
      </c>
      <c r="Q205" s="157">
        <v>2.0000000000000002E-5</v>
      </c>
      <c r="R205" s="157">
        <f t="shared" si="22"/>
        <v>3.4000000000000002E-4</v>
      </c>
      <c r="S205" s="157">
        <v>0</v>
      </c>
      <c r="T205" s="158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176</v>
      </c>
      <c r="AT205" s="159" t="s">
        <v>136</v>
      </c>
      <c r="AU205" s="159" t="s">
        <v>141</v>
      </c>
      <c r="AY205" s="14" t="s">
        <v>134</v>
      </c>
      <c r="BE205" s="160">
        <f t="shared" si="24"/>
        <v>0</v>
      </c>
      <c r="BF205" s="160">
        <f t="shared" si="25"/>
        <v>0</v>
      </c>
      <c r="BG205" s="160">
        <f t="shared" si="26"/>
        <v>0</v>
      </c>
      <c r="BH205" s="160">
        <f t="shared" si="27"/>
        <v>0</v>
      </c>
      <c r="BI205" s="160">
        <f t="shared" si="28"/>
        <v>0</v>
      </c>
      <c r="BJ205" s="14" t="s">
        <v>141</v>
      </c>
      <c r="BK205" s="161">
        <f t="shared" si="29"/>
        <v>0</v>
      </c>
      <c r="BL205" s="14" t="s">
        <v>176</v>
      </c>
      <c r="BM205" s="159" t="s">
        <v>855</v>
      </c>
    </row>
    <row r="206" spans="1:65" s="2" customFormat="1" ht="16.5" customHeight="1">
      <c r="A206" s="29"/>
      <c r="B206" s="147"/>
      <c r="C206" s="162" t="s">
        <v>644</v>
      </c>
      <c r="D206" s="162" t="s">
        <v>265</v>
      </c>
      <c r="E206" s="163" t="s">
        <v>856</v>
      </c>
      <c r="F206" s="164" t="s">
        <v>857</v>
      </c>
      <c r="G206" s="165" t="s">
        <v>274</v>
      </c>
      <c r="H206" s="166">
        <v>17</v>
      </c>
      <c r="I206" s="167"/>
      <c r="J206" s="166">
        <f t="shared" si="20"/>
        <v>0</v>
      </c>
      <c r="K206" s="168"/>
      <c r="L206" s="169"/>
      <c r="M206" s="170" t="s">
        <v>1</v>
      </c>
      <c r="N206" s="171" t="s">
        <v>39</v>
      </c>
      <c r="O206" s="58"/>
      <c r="P206" s="157">
        <f t="shared" si="21"/>
        <v>0</v>
      </c>
      <c r="Q206" s="157">
        <v>3.96E-3</v>
      </c>
      <c r="R206" s="157">
        <f t="shared" si="22"/>
        <v>6.7320000000000005E-2</v>
      </c>
      <c r="S206" s="157">
        <v>0</v>
      </c>
      <c r="T206" s="158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269</v>
      </c>
      <c r="AT206" s="159" t="s">
        <v>265</v>
      </c>
      <c r="AU206" s="159" t="s">
        <v>141</v>
      </c>
      <c r="AY206" s="14" t="s">
        <v>134</v>
      </c>
      <c r="BE206" s="160">
        <f t="shared" si="24"/>
        <v>0</v>
      </c>
      <c r="BF206" s="160">
        <f t="shared" si="25"/>
        <v>0</v>
      </c>
      <c r="BG206" s="160">
        <f t="shared" si="26"/>
        <v>0</v>
      </c>
      <c r="BH206" s="160">
        <f t="shared" si="27"/>
        <v>0</v>
      </c>
      <c r="BI206" s="160">
        <f t="shared" si="28"/>
        <v>0</v>
      </c>
      <c r="BJ206" s="14" t="s">
        <v>141</v>
      </c>
      <c r="BK206" s="161">
        <f t="shared" si="29"/>
        <v>0</v>
      </c>
      <c r="BL206" s="14" t="s">
        <v>176</v>
      </c>
      <c r="BM206" s="159" t="s">
        <v>858</v>
      </c>
    </row>
    <row r="207" spans="1:65" s="2" customFormat="1" ht="24.15" customHeight="1">
      <c r="A207" s="29"/>
      <c r="B207" s="147"/>
      <c r="C207" s="148" t="s">
        <v>648</v>
      </c>
      <c r="D207" s="148" t="s">
        <v>136</v>
      </c>
      <c r="E207" s="149" t="s">
        <v>859</v>
      </c>
      <c r="F207" s="150" t="s">
        <v>860</v>
      </c>
      <c r="G207" s="151" t="s">
        <v>318</v>
      </c>
      <c r="H207" s="152">
        <v>30</v>
      </c>
      <c r="I207" s="153"/>
      <c r="J207" s="152">
        <f t="shared" si="20"/>
        <v>0</v>
      </c>
      <c r="K207" s="154"/>
      <c r="L207" s="30"/>
      <c r="M207" s="155" t="s">
        <v>1</v>
      </c>
      <c r="N207" s="156" t="s">
        <v>39</v>
      </c>
      <c r="O207" s="58"/>
      <c r="P207" s="157">
        <f t="shared" si="21"/>
        <v>0</v>
      </c>
      <c r="Q207" s="157">
        <v>3.0000000000000001E-5</v>
      </c>
      <c r="R207" s="157">
        <f t="shared" si="22"/>
        <v>8.9999999999999998E-4</v>
      </c>
      <c r="S207" s="157">
        <v>0</v>
      </c>
      <c r="T207" s="158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176</v>
      </c>
      <c r="AT207" s="159" t="s">
        <v>136</v>
      </c>
      <c r="AU207" s="159" t="s">
        <v>141</v>
      </c>
      <c r="AY207" s="14" t="s">
        <v>134</v>
      </c>
      <c r="BE207" s="160">
        <f t="shared" si="24"/>
        <v>0</v>
      </c>
      <c r="BF207" s="160">
        <f t="shared" si="25"/>
        <v>0</v>
      </c>
      <c r="BG207" s="160">
        <f t="shared" si="26"/>
        <v>0</v>
      </c>
      <c r="BH207" s="160">
        <f t="shared" si="27"/>
        <v>0</v>
      </c>
      <c r="BI207" s="160">
        <f t="shared" si="28"/>
        <v>0</v>
      </c>
      <c r="BJ207" s="14" t="s">
        <v>141</v>
      </c>
      <c r="BK207" s="161">
        <f t="shared" si="29"/>
        <v>0</v>
      </c>
      <c r="BL207" s="14" t="s">
        <v>176</v>
      </c>
      <c r="BM207" s="159" t="s">
        <v>861</v>
      </c>
    </row>
    <row r="208" spans="1:65" s="2" customFormat="1" ht="21.75" customHeight="1">
      <c r="A208" s="29"/>
      <c r="B208" s="147"/>
      <c r="C208" s="162" t="s">
        <v>652</v>
      </c>
      <c r="D208" s="162" t="s">
        <v>265</v>
      </c>
      <c r="E208" s="163" t="s">
        <v>862</v>
      </c>
      <c r="F208" s="164" t="s">
        <v>863</v>
      </c>
      <c r="G208" s="165" t="s">
        <v>318</v>
      </c>
      <c r="H208" s="166">
        <v>30</v>
      </c>
      <c r="I208" s="167"/>
      <c r="J208" s="166">
        <f t="shared" si="20"/>
        <v>0</v>
      </c>
      <c r="K208" s="168"/>
      <c r="L208" s="169"/>
      <c r="M208" s="170" t="s">
        <v>1</v>
      </c>
      <c r="N208" s="171" t="s">
        <v>39</v>
      </c>
      <c r="O208" s="58"/>
      <c r="P208" s="157">
        <f t="shared" si="21"/>
        <v>0</v>
      </c>
      <c r="Q208" s="157">
        <v>0</v>
      </c>
      <c r="R208" s="157">
        <f t="shared" si="22"/>
        <v>0</v>
      </c>
      <c r="S208" s="157">
        <v>0</v>
      </c>
      <c r="T208" s="158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269</v>
      </c>
      <c r="AT208" s="159" t="s">
        <v>265</v>
      </c>
      <c r="AU208" s="159" t="s">
        <v>141</v>
      </c>
      <c r="AY208" s="14" t="s">
        <v>134</v>
      </c>
      <c r="BE208" s="160">
        <f t="shared" si="24"/>
        <v>0</v>
      </c>
      <c r="BF208" s="160">
        <f t="shared" si="25"/>
        <v>0</v>
      </c>
      <c r="BG208" s="160">
        <f t="shared" si="26"/>
        <v>0</v>
      </c>
      <c r="BH208" s="160">
        <f t="shared" si="27"/>
        <v>0</v>
      </c>
      <c r="BI208" s="160">
        <f t="shared" si="28"/>
        <v>0</v>
      </c>
      <c r="BJ208" s="14" t="s">
        <v>141</v>
      </c>
      <c r="BK208" s="161">
        <f t="shared" si="29"/>
        <v>0</v>
      </c>
      <c r="BL208" s="14" t="s">
        <v>176</v>
      </c>
      <c r="BM208" s="159" t="s">
        <v>864</v>
      </c>
    </row>
    <row r="209" spans="1:65" s="2" customFormat="1" ht="24.15" customHeight="1">
      <c r="A209" s="29"/>
      <c r="B209" s="147"/>
      <c r="C209" s="148" t="s">
        <v>865</v>
      </c>
      <c r="D209" s="148" t="s">
        <v>136</v>
      </c>
      <c r="E209" s="149" t="s">
        <v>866</v>
      </c>
      <c r="F209" s="150" t="s">
        <v>867</v>
      </c>
      <c r="G209" s="151" t="s">
        <v>318</v>
      </c>
      <c r="H209" s="152">
        <v>4</v>
      </c>
      <c r="I209" s="153"/>
      <c r="J209" s="152">
        <f t="shared" si="20"/>
        <v>0</v>
      </c>
      <c r="K209" s="154"/>
      <c r="L209" s="30"/>
      <c r="M209" s="155" t="s">
        <v>1</v>
      </c>
      <c r="N209" s="156" t="s">
        <v>39</v>
      </c>
      <c r="O209" s="58"/>
      <c r="P209" s="157">
        <f t="shared" si="21"/>
        <v>0</v>
      </c>
      <c r="Q209" s="157">
        <v>2.0000000000000002E-5</v>
      </c>
      <c r="R209" s="157">
        <f t="shared" si="22"/>
        <v>8.0000000000000007E-5</v>
      </c>
      <c r="S209" s="157">
        <v>0</v>
      </c>
      <c r="T209" s="158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176</v>
      </c>
      <c r="AT209" s="159" t="s">
        <v>136</v>
      </c>
      <c r="AU209" s="159" t="s">
        <v>141</v>
      </c>
      <c r="AY209" s="14" t="s">
        <v>134</v>
      </c>
      <c r="BE209" s="160">
        <f t="shared" si="24"/>
        <v>0</v>
      </c>
      <c r="BF209" s="160">
        <f t="shared" si="25"/>
        <v>0</v>
      </c>
      <c r="BG209" s="160">
        <f t="shared" si="26"/>
        <v>0</v>
      </c>
      <c r="BH209" s="160">
        <f t="shared" si="27"/>
        <v>0</v>
      </c>
      <c r="BI209" s="160">
        <f t="shared" si="28"/>
        <v>0</v>
      </c>
      <c r="BJ209" s="14" t="s">
        <v>141</v>
      </c>
      <c r="BK209" s="161">
        <f t="shared" si="29"/>
        <v>0</v>
      </c>
      <c r="BL209" s="14" t="s">
        <v>176</v>
      </c>
      <c r="BM209" s="159" t="s">
        <v>868</v>
      </c>
    </row>
    <row r="210" spans="1:65" s="2" customFormat="1" ht="24.15" customHeight="1">
      <c r="A210" s="29"/>
      <c r="B210" s="147"/>
      <c r="C210" s="162" t="s">
        <v>869</v>
      </c>
      <c r="D210" s="162" t="s">
        <v>265</v>
      </c>
      <c r="E210" s="163" t="s">
        <v>870</v>
      </c>
      <c r="F210" s="164" t="s">
        <v>871</v>
      </c>
      <c r="G210" s="165" t="s">
        <v>318</v>
      </c>
      <c r="H210" s="166">
        <v>4</v>
      </c>
      <c r="I210" s="167"/>
      <c r="J210" s="166">
        <f t="shared" si="20"/>
        <v>0</v>
      </c>
      <c r="K210" s="168"/>
      <c r="L210" s="169"/>
      <c r="M210" s="170" t="s">
        <v>1</v>
      </c>
      <c r="N210" s="171" t="s">
        <v>39</v>
      </c>
      <c r="O210" s="58"/>
      <c r="P210" s="157">
        <f t="shared" si="21"/>
        <v>0</v>
      </c>
      <c r="Q210" s="157">
        <v>0</v>
      </c>
      <c r="R210" s="157">
        <f t="shared" si="22"/>
        <v>0</v>
      </c>
      <c r="S210" s="157">
        <v>0</v>
      </c>
      <c r="T210" s="158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269</v>
      </c>
      <c r="AT210" s="159" t="s">
        <v>265</v>
      </c>
      <c r="AU210" s="159" t="s">
        <v>141</v>
      </c>
      <c r="AY210" s="14" t="s">
        <v>134</v>
      </c>
      <c r="BE210" s="160">
        <f t="shared" si="24"/>
        <v>0</v>
      </c>
      <c r="BF210" s="160">
        <f t="shared" si="25"/>
        <v>0</v>
      </c>
      <c r="BG210" s="160">
        <f t="shared" si="26"/>
        <v>0</v>
      </c>
      <c r="BH210" s="160">
        <f t="shared" si="27"/>
        <v>0</v>
      </c>
      <c r="BI210" s="160">
        <f t="shared" si="28"/>
        <v>0</v>
      </c>
      <c r="BJ210" s="14" t="s">
        <v>141</v>
      </c>
      <c r="BK210" s="161">
        <f t="shared" si="29"/>
        <v>0</v>
      </c>
      <c r="BL210" s="14" t="s">
        <v>176</v>
      </c>
      <c r="BM210" s="159" t="s">
        <v>872</v>
      </c>
    </row>
    <row r="211" spans="1:65" s="2" customFormat="1" ht="24.15" customHeight="1">
      <c r="A211" s="29"/>
      <c r="B211" s="147"/>
      <c r="C211" s="148" t="s">
        <v>873</v>
      </c>
      <c r="D211" s="148" t="s">
        <v>136</v>
      </c>
      <c r="E211" s="149" t="s">
        <v>874</v>
      </c>
      <c r="F211" s="150" t="s">
        <v>875</v>
      </c>
      <c r="G211" s="151" t="s">
        <v>318</v>
      </c>
      <c r="H211" s="152">
        <v>2</v>
      </c>
      <c r="I211" s="153"/>
      <c r="J211" s="152">
        <f t="shared" si="20"/>
        <v>0</v>
      </c>
      <c r="K211" s="154"/>
      <c r="L211" s="30"/>
      <c r="M211" s="155" t="s">
        <v>1</v>
      </c>
      <c r="N211" s="156" t="s">
        <v>39</v>
      </c>
      <c r="O211" s="58"/>
      <c r="P211" s="157">
        <f t="shared" si="21"/>
        <v>0</v>
      </c>
      <c r="Q211" s="157">
        <v>4.0000000000000003E-5</v>
      </c>
      <c r="R211" s="157">
        <f t="shared" si="22"/>
        <v>8.0000000000000007E-5</v>
      </c>
      <c r="S211" s="157">
        <v>0</v>
      </c>
      <c r="T211" s="158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176</v>
      </c>
      <c r="AT211" s="159" t="s">
        <v>136</v>
      </c>
      <c r="AU211" s="159" t="s">
        <v>141</v>
      </c>
      <c r="AY211" s="14" t="s">
        <v>134</v>
      </c>
      <c r="BE211" s="160">
        <f t="shared" si="24"/>
        <v>0</v>
      </c>
      <c r="BF211" s="160">
        <f t="shared" si="25"/>
        <v>0</v>
      </c>
      <c r="BG211" s="160">
        <f t="shared" si="26"/>
        <v>0</v>
      </c>
      <c r="BH211" s="160">
        <f t="shared" si="27"/>
        <v>0</v>
      </c>
      <c r="BI211" s="160">
        <f t="shared" si="28"/>
        <v>0</v>
      </c>
      <c r="BJ211" s="14" t="s">
        <v>141</v>
      </c>
      <c r="BK211" s="161">
        <f t="shared" si="29"/>
        <v>0</v>
      </c>
      <c r="BL211" s="14" t="s">
        <v>176</v>
      </c>
      <c r="BM211" s="159" t="s">
        <v>876</v>
      </c>
    </row>
    <row r="212" spans="1:65" s="2" customFormat="1" ht="24.15" customHeight="1">
      <c r="A212" s="29"/>
      <c r="B212" s="147"/>
      <c r="C212" s="162" t="s">
        <v>877</v>
      </c>
      <c r="D212" s="162" t="s">
        <v>265</v>
      </c>
      <c r="E212" s="163" t="s">
        <v>878</v>
      </c>
      <c r="F212" s="164" t="s">
        <v>879</v>
      </c>
      <c r="G212" s="165" t="s">
        <v>318</v>
      </c>
      <c r="H212" s="166">
        <v>2</v>
      </c>
      <c r="I212" s="167"/>
      <c r="J212" s="166">
        <f t="shared" si="20"/>
        <v>0</v>
      </c>
      <c r="K212" s="168"/>
      <c r="L212" s="169"/>
      <c r="M212" s="170" t="s">
        <v>1</v>
      </c>
      <c r="N212" s="171" t="s">
        <v>39</v>
      </c>
      <c r="O212" s="58"/>
      <c r="P212" s="157">
        <f t="shared" si="21"/>
        <v>0</v>
      </c>
      <c r="Q212" s="157">
        <v>0</v>
      </c>
      <c r="R212" s="157">
        <f t="shared" si="22"/>
        <v>0</v>
      </c>
      <c r="S212" s="157">
        <v>0</v>
      </c>
      <c r="T212" s="158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269</v>
      </c>
      <c r="AT212" s="159" t="s">
        <v>265</v>
      </c>
      <c r="AU212" s="159" t="s">
        <v>141</v>
      </c>
      <c r="AY212" s="14" t="s">
        <v>134</v>
      </c>
      <c r="BE212" s="160">
        <f t="shared" si="24"/>
        <v>0</v>
      </c>
      <c r="BF212" s="160">
        <f t="shared" si="25"/>
        <v>0</v>
      </c>
      <c r="BG212" s="160">
        <f t="shared" si="26"/>
        <v>0</v>
      </c>
      <c r="BH212" s="160">
        <f t="shared" si="27"/>
        <v>0</v>
      </c>
      <c r="BI212" s="160">
        <f t="shared" si="28"/>
        <v>0</v>
      </c>
      <c r="BJ212" s="14" t="s">
        <v>141</v>
      </c>
      <c r="BK212" s="161">
        <f t="shared" si="29"/>
        <v>0</v>
      </c>
      <c r="BL212" s="14" t="s">
        <v>176</v>
      </c>
      <c r="BM212" s="159" t="s">
        <v>880</v>
      </c>
    </row>
    <row r="213" spans="1:65" s="2" customFormat="1" ht="24.15" customHeight="1">
      <c r="A213" s="29"/>
      <c r="B213" s="147"/>
      <c r="C213" s="148" t="s">
        <v>881</v>
      </c>
      <c r="D213" s="148" t="s">
        <v>136</v>
      </c>
      <c r="E213" s="149" t="s">
        <v>882</v>
      </c>
      <c r="F213" s="150" t="s">
        <v>883</v>
      </c>
      <c r="G213" s="151" t="s">
        <v>318</v>
      </c>
      <c r="H213" s="152">
        <v>2</v>
      </c>
      <c r="I213" s="153"/>
      <c r="J213" s="152">
        <f t="shared" si="20"/>
        <v>0</v>
      </c>
      <c r="K213" s="154"/>
      <c r="L213" s="30"/>
      <c r="M213" s="155" t="s">
        <v>1</v>
      </c>
      <c r="N213" s="156" t="s">
        <v>39</v>
      </c>
      <c r="O213" s="58"/>
      <c r="P213" s="157">
        <f t="shared" si="21"/>
        <v>0</v>
      </c>
      <c r="Q213" s="157">
        <v>5.0000000000000002E-5</v>
      </c>
      <c r="R213" s="157">
        <f t="shared" si="22"/>
        <v>1E-4</v>
      </c>
      <c r="S213" s="157">
        <v>0</v>
      </c>
      <c r="T213" s="158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176</v>
      </c>
      <c r="AT213" s="159" t="s">
        <v>136</v>
      </c>
      <c r="AU213" s="159" t="s">
        <v>141</v>
      </c>
      <c r="AY213" s="14" t="s">
        <v>134</v>
      </c>
      <c r="BE213" s="160">
        <f t="shared" si="24"/>
        <v>0</v>
      </c>
      <c r="BF213" s="160">
        <f t="shared" si="25"/>
        <v>0</v>
      </c>
      <c r="BG213" s="160">
        <f t="shared" si="26"/>
        <v>0</v>
      </c>
      <c r="BH213" s="160">
        <f t="shared" si="27"/>
        <v>0</v>
      </c>
      <c r="BI213" s="160">
        <f t="shared" si="28"/>
        <v>0</v>
      </c>
      <c r="BJ213" s="14" t="s">
        <v>141</v>
      </c>
      <c r="BK213" s="161">
        <f t="shared" si="29"/>
        <v>0</v>
      </c>
      <c r="BL213" s="14" t="s">
        <v>176</v>
      </c>
      <c r="BM213" s="159" t="s">
        <v>884</v>
      </c>
    </row>
    <row r="214" spans="1:65" s="2" customFormat="1" ht="24.15" customHeight="1">
      <c r="A214" s="29"/>
      <c r="B214" s="147"/>
      <c r="C214" s="162" t="s">
        <v>885</v>
      </c>
      <c r="D214" s="162" t="s">
        <v>265</v>
      </c>
      <c r="E214" s="163" t="s">
        <v>886</v>
      </c>
      <c r="F214" s="164" t="s">
        <v>887</v>
      </c>
      <c r="G214" s="165" t="s">
        <v>318</v>
      </c>
      <c r="H214" s="166">
        <v>2</v>
      </c>
      <c r="I214" s="167"/>
      <c r="J214" s="166">
        <f t="shared" si="20"/>
        <v>0</v>
      </c>
      <c r="K214" s="168"/>
      <c r="L214" s="169"/>
      <c r="M214" s="170" t="s">
        <v>1</v>
      </c>
      <c r="N214" s="171" t="s">
        <v>39</v>
      </c>
      <c r="O214" s="58"/>
      <c r="P214" s="157">
        <f t="shared" si="21"/>
        <v>0</v>
      </c>
      <c r="Q214" s="157">
        <v>0</v>
      </c>
      <c r="R214" s="157">
        <f t="shared" si="22"/>
        <v>0</v>
      </c>
      <c r="S214" s="157">
        <v>0</v>
      </c>
      <c r="T214" s="158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269</v>
      </c>
      <c r="AT214" s="159" t="s">
        <v>265</v>
      </c>
      <c r="AU214" s="159" t="s">
        <v>141</v>
      </c>
      <c r="AY214" s="14" t="s">
        <v>134</v>
      </c>
      <c r="BE214" s="160">
        <f t="shared" si="24"/>
        <v>0</v>
      </c>
      <c r="BF214" s="160">
        <f t="shared" si="25"/>
        <v>0</v>
      </c>
      <c r="BG214" s="160">
        <f t="shared" si="26"/>
        <v>0</v>
      </c>
      <c r="BH214" s="160">
        <f t="shared" si="27"/>
        <v>0</v>
      </c>
      <c r="BI214" s="160">
        <f t="shared" si="28"/>
        <v>0</v>
      </c>
      <c r="BJ214" s="14" t="s">
        <v>141</v>
      </c>
      <c r="BK214" s="161">
        <f t="shared" si="29"/>
        <v>0</v>
      </c>
      <c r="BL214" s="14" t="s">
        <v>176</v>
      </c>
      <c r="BM214" s="159" t="s">
        <v>888</v>
      </c>
    </row>
    <row r="215" spans="1:65" s="2" customFormat="1" ht="24.15" customHeight="1">
      <c r="A215" s="29"/>
      <c r="B215" s="147"/>
      <c r="C215" s="148" t="s">
        <v>889</v>
      </c>
      <c r="D215" s="148" t="s">
        <v>136</v>
      </c>
      <c r="E215" s="149" t="s">
        <v>890</v>
      </c>
      <c r="F215" s="150" t="s">
        <v>891</v>
      </c>
      <c r="G215" s="151" t="s">
        <v>318</v>
      </c>
      <c r="H215" s="152">
        <v>2</v>
      </c>
      <c r="I215" s="153"/>
      <c r="J215" s="152">
        <f t="shared" si="20"/>
        <v>0</v>
      </c>
      <c r="K215" s="154"/>
      <c r="L215" s="30"/>
      <c r="M215" s="155" t="s">
        <v>1</v>
      </c>
      <c r="N215" s="156" t="s">
        <v>39</v>
      </c>
      <c r="O215" s="58"/>
      <c r="P215" s="157">
        <f t="shared" si="21"/>
        <v>0</v>
      </c>
      <c r="Q215" s="157">
        <v>6.0000000000000002E-5</v>
      </c>
      <c r="R215" s="157">
        <f t="shared" si="22"/>
        <v>1.2E-4</v>
      </c>
      <c r="S215" s="157">
        <v>0</v>
      </c>
      <c r="T215" s="158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176</v>
      </c>
      <c r="AT215" s="159" t="s">
        <v>136</v>
      </c>
      <c r="AU215" s="159" t="s">
        <v>141</v>
      </c>
      <c r="AY215" s="14" t="s">
        <v>134</v>
      </c>
      <c r="BE215" s="160">
        <f t="shared" si="24"/>
        <v>0</v>
      </c>
      <c r="BF215" s="160">
        <f t="shared" si="25"/>
        <v>0</v>
      </c>
      <c r="BG215" s="160">
        <f t="shared" si="26"/>
        <v>0</v>
      </c>
      <c r="BH215" s="160">
        <f t="shared" si="27"/>
        <v>0</v>
      </c>
      <c r="BI215" s="160">
        <f t="shared" si="28"/>
        <v>0</v>
      </c>
      <c r="BJ215" s="14" t="s">
        <v>141</v>
      </c>
      <c r="BK215" s="161">
        <f t="shared" si="29"/>
        <v>0</v>
      </c>
      <c r="BL215" s="14" t="s">
        <v>176</v>
      </c>
      <c r="BM215" s="159" t="s">
        <v>892</v>
      </c>
    </row>
    <row r="216" spans="1:65" s="2" customFormat="1" ht="24.15" customHeight="1">
      <c r="A216" s="29"/>
      <c r="B216" s="147"/>
      <c r="C216" s="162" t="s">
        <v>893</v>
      </c>
      <c r="D216" s="162" t="s">
        <v>265</v>
      </c>
      <c r="E216" s="163" t="s">
        <v>894</v>
      </c>
      <c r="F216" s="164" t="s">
        <v>895</v>
      </c>
      <c r="G216" s="165" t="s">
        <v>318</v>
      </c>
      <c r="H216" s="166">
        <v>2</v>
      </c>
      <c r="I216" s="167"/>
      <c r="J216" s="166">
        <f t="shared" si="20"/>
        <v>0</v>
      </c>
      <c r="K216" s="168"/>
      <c r="L216" s="169"/>
      <c r="M216" s="170" t="s">
        <v>1</v>
      </c>
      <c r="N216" s="171" t="s">
        <v>39</v>
      </c>
      <c r="O216" s="58"/>
      <c r="P216" s="157">
        <f t="shared" si="21"/>
        <v>0</v>
      </c>
      <c r="Q216" s="157">
        <v>0</v>
      </c>
      <c r="R216" s="157">
        <f t="shared" si="22"/>
        <v>0</v>
      </c>
      <c r="S216" s="157">
        <v>0</v>
      </c>
      <c r="T216" s="158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269</v>
      </c>
      <c r="AT216" s="159" t="s">
        <v>265</v>
      </c>
      <c r="AU216" s="159" t="s">
        <v>141</v>
      </c>
      <c r="AY216" s="14" t="s">
        <v>134</v>
      </c>
      <c r="BE216" s="160">
        <f t="shared" si="24"/>
        <v>0</v>
      </c>
      <c r="BF216" s="160">
        <f t="shared" si="25"/>
        <v>0</v>
      </c>
      <c r="BG216" s="160">
        <f t="shared" si="26"/>
        <v>0</v>
      </c>
      <c r="BH216" s="160">
        <f t="shared" si="27"/>
        <v>0</v>
      </c>
      <c r="BI216" s="160">
        <f t="shared" si="28"/>
        <v>0</v>
      </c>
      <c r="BJ216" s="14" t="s">
        <v>141</v>
      </c>
      <c r="BK216" s="161">
        <f t="shared" si="29"/>
        <v>0</v>
      </c>
      <c r="BL216" s="14" t="s">
        <v>176</v>
      </c>
      <c r="BM216" s="159" t="s">
        <v>896</v>
      </c>
    </row>
    <row r="217" spans="1:65" s="2" customFormat="1" ht="21.75" customHeight="1">
      <c r="A217" s="29"/>
      <c r="B217" s="147"/>
      <c r="C217" s="148" t="s">
        <v>897</v>
      </c>
      <c r="D217" s="148" t="s">
        <v>136</v>
      </c>
      <c r="E217" s="149" t="s">
        <v>898</v>
      </c>
      <c r="F217" s="150" t="s">
        <v>899</v>
      </c>
      <c r="G217" s="151" t="s">
        <v>318</v>
      </c>
      <c r="H217" s="152">
        <v>30</v>
      </c>
      <c r="I217" s="153"/>
      <c r="J217" s="152">
        <f t="shared" si="20"/>
        <v>0</v>
      </c>
      <c r="K217" s="154"/>
      <c r="L217" s="30"/>
      <c r="M217" s="155" t="s">
        <v>1</v>
      </c>
      <c r="N217" s="156" t="s">
        <v>39</v>
      </c>
      <c r="O217" s="58"/>
      <c r="P217" s="157">
        <f t="shared" si="21"/>
        <v>0</v>
      </c>
      <c r="Q217" s="157">
        <v>5.0000000000000002E-5</v>
      </c>
      <c r="R217" s="157">
        <f t="shared" si="22"/>
        <v>1.5E-3</v>
      </c>
      <c r="S217" s="157">
        <v>0</v>
      </c>
      <c r="T217" s="158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176</v>
      </c>
      <c r="AT217" s="159" t="s">
        <v>136</v>
      </c>
      <c r="AU217" s="159" t="s">
        <v>141</v>
      </c>
      <c r="AY217" s="14" t="s">
        <v>134</v>
      </c>
      <c r="BE217" s="160">
        <f t="shared" si="24"/>
        <v>0</v>
      </c>
      <c r="BF217" s="160">
        <f t="shared" si="25"/>
        <v>0</v>
      </c>
      <c r="BG217" s="160">
        <f t="shared" si="26"/>
        <v>0</v>
      </c>
      <c r="BH217" s="160">
        <f t="shared" si="27"/>
        <v>0</v>
      </c>
      <c r="BI217" s="160">
        <f t="shared" si="28"/>
        <v>0</v>
      </c>
      <c r="BJ217" s="14" t="s">
        <v>141</v>
      </c>
      <c r="BK217" s="161">
        <f t="shared" si="29"/>
        <v>0</v>
      </c>
      <c r="BL217" s="14" t="s">
        <v>176</v>
      </c>
      <c r="BM217" s="159" t="s">
        <v>900</v>
      </c>
    </row>
    <row r="218" spans="1:65" s="2" customFormat="1" ht="24.15" customHeight="1">
      <c r="A218" s="29"/>
      <c r="B218" s="147"/>
      <c r="C218" s="162" t="s">
        <v>901</v>
      </c>
      <c r="D218" s="162" t="s">
        <v>265</v>
      </c>
      <c r="E218" s="163" t="s">
        <v>902</v>
      </c>
      <c r="F218" s="164" t="s">
        <v>903</v>
      </c>
      <c r="G218" s="165" t="s">
        <v>318</v>
      </c>
      <c r="H218" s="166">
        <v>30</v>
      </c>
      <c r="I218" s="167"/>
      <c r="J218" s="166">
        <f t="shared" si="20"/>
        <v>0</v>
      </c>
      <c r="K218" s="168"/>
      <c r="L218" s="169"/>
      <c r="M218" s="170" t="s">
        <v>1</v>
      </c>
      <c r="N218" s="171" t="s">
        <v>39</v>
      </c>
      <c r="O218" s="58"/>
      <c r="P218" s="157">
        <f t="shared" si="21"/>
        <v>0</v>
      </c>
      <c r="Q218" s="157">
        <v>8.4999999999999995E-4</v>
      </c>
      <c r="R218" s="157">
        <f t="shared" si="22"/>
        <v>2.5499999999999998E-2</v>
      </c>
      <c r="S218" s="157">
        <v>0</v>
      </c>
      <c r="T218" s="158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269</v>
      </c>
      <c r="AT218" s="159" t="s">
        <v>265</v>
      </c>
      <c r="AU218" s="159" t="s">
        <v>141</v>
      </c>
      <c r="AY218" s="14" t="s">
        <v>134</v>
      </c>
      <c r="BE218" s="160">
        <f t="shared" si="24"/>
        <v>0</v>
      </c>
      <c r="BF218" s="160">
        <f t="shared" si="25"/>
        <v>0</v>
      </c>
      <c r="BG218" s="160">
        <f t="shared" si="26"/>
        <v>0</v>
      </c>
      <c r="BH218" s="160">
        <f t="shared" si="27"/>
        <v>0</v>
      </c>
      <c r="BI218" s="160">
        <f t="shared" si="28"/>
        <v>0</v>
      </c>
      <c r="BJ218" s="14" t="s">
        <v>141</v>
      </c>
      <c r="BK218" s="161">
        <f t="shared" si="29"/>
        <v>0</v>
      </c>
      <c r="BL218" s="14" t="s">
        <v>176</v>
      </c>
      <c r="BM218" s="159" t="s">
        <v>904</v>
      </c>
    </row>
    <row r="219" spans="1:65" s="2" customFormat="1" ht="21.75" customHeight="1">
      <c r="A219" s="29"/>
      <c r="B219" s="147"/>
      <c r="C219" s="148" t="s">
        <v>905</v>
      </c>
      <c r="D219" s="148" t="s">
        <v>136</v>
      </c>
      <c r="E219" s="149" t="s">
        <v>906</v>
      </c>
      <c r="F219" s="150" t="s">
        <v>907</v>
      </c>
      <c r="G219" s="151" t="s">
        <v>318</v>
      </c>
      <c r="H219" s="152">
        <v>1</v>
      </c>
      <c r="I219" s="153"/>
      <c r="J219" s="152">
        <f t="shared" si="20"/>
        <v>0</v>
      </c>
      <c r="K219" s="154"/>
      <c r="L219" s="30"/>
      <c r="M219" s="155" t="s">
        <v>1</v>
      </c>
      <c r="N219" s="156" t="s">
        <v>39</v>
      </c>
      <c r="O219" s="58"/>
      <c r="P219" s="157">
        <f t="shared" si="21"/>
        <v>0</v>
      </c>
      <c r="Q219" s="157">
        <v>2.0000000000000002E-5</v>
      </c>
      <c r="R219" s="157">
        <f t="shared" si="22"/>
        <v>2.0000000000000002E-5</v>
      </c>
      <c r="S219" s="157">
        <v>0</v>
      </c>
      <c r="T219" s="158">
        <f t="shared" si="2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176</v>
      </c>
      <c r="AT219" s="159" t="s">
        <v>136</v>
      </c>
      <c r="AU219" s="159" t="s">
        <v>141</v>
      </c>
      <c r="AY219" s="14" t="s">
        <v>134</v>
      </c>
      <c r="BE219" s="160">
        <f t="shared" si="24"/>
        <v>0</v>
      </c>
      <c r="BF219" s="160">
        <f t="shared" si="25"/>
        <v>0</v>
      </c>
      <c r="BG219" s="160">
        <f t="shared" si="26"/>
        <v>0</v>
      </c>
      <c r="BH219" s="160">
        <f t="shared" si="27"/>
        <v>0</v>
      </c>
      <c r="BI219" s="160">
        <f t="shared" si="28"/>
        <v>0</v>
      </c>
      <c r="BJ219" s="14" t="s">
        <v>141</v>
      </c>
      <c r="BK219" s="161">
        <f t="shared" si="29"/>
        <v>0</v>
      </c>
      <c r="BL219" s="14" t="s">
        <v>176</v>
      </c>
      <c r="BM219" s="159" t="s">
        <v>908</v>
      </c>
    </row>
    <row r="220" spans="1:65" s="2" customFormat="1" ht="24.15" customHeight="1">
      <c r="A220" s="29"/>
      <c r="B220" s="147"/>
      <c r="C220" s="162" t="s">
        <v>909</v>
      </c>
      <c r="D220" s="162" t="s">
        <v>265</v>
      </c>
      <c r="E220" s="163" t="s">
        <v>910</v>
      </c>
      <c r="F220" s="164" t="s">
        <v>911</v>
      </c>
      <c r="G220" s="165" t="s">
        <v>318</v>
      </c>
      <c r="H220" s="166">
        <v>1</v>
      </c>
      <c r="I220" s="167"/>
      <c r="J220" s="166">
        <f t="shared" si="20"/>
        <v>0</v>
      </c>
      <c r="K220" s="168"/>
      <c r="L220" s="169"/>
      <c r="M220" s="170" t="s">
        <v>1</v>
      </c>
      <c r="N220" s="171" t="s">
        <v>39</v>
      </c>
      <c r="O220" s="58"/>
      <c r="P220" s="157">
        <f t="shared" si="21"/>
        <v>0</v>
      </c>
      <c r="Q220" s="157">
        <v>4.2000000000000002E-4</v>
      </c>
      <c r="R220" s="157">
        <f t="shared" si="22"/>
        <v>4.2000000000000002E-4</v>
      </c>
      <c r="S220" s="157">
        <v>0</v>
      </c>
      <c r="T220" s="158">
        <f t="shared" si="2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269</v>
      </c>
      <c r="AT220" s="159" t="s">
        <v>265</v>
      </c>
      <c r="AU220" s="159" t="s">
        <v>141</v>
      </c>
      <c r="AY220" s="14" t="s">
        <v>134</v>
      </c>
      <c r="BE220" s="160">
        <f t="shared" si="24"/>
        <v>0</v>
      </c>
      <c r="BF220" s="160">
        <f t="shared" si="25"/>
        <v>0</v>
      </c>
      <c r="BG220" s="160">
        <f t="shared" si="26"/>
        <v>0</v>
      </c>
      <c r="BH220" s="160">
        <f t="shared" si="27"/>
        <v>0</v>
      </c>
      <c r="BI220" s="160">
        <f t="shared" si="28"/>
        <v>0</v>
      </c>
      <c r="BJ220" s="14" t="s">
        <v>141</v>
      </c>
      <c r="BK220" s="161">
        <f t="shared" si="29"/>
        <v>0</v>
      </c>
      <c r="BL220" s="14" t="s">
        <v>176</v>
      </c>
      <c r="BM220" s="159" t="s">
        <v>912</v>
      </c>
    </row>
    <row r="221" spans="1:65" s="2" customFormat="1" ht="16.5" customHeight="1">
      <c r="A221" s="29"/>
      <c r="B221" s="147"/>
      <c r="C221" s="148" t="s">
        <v>913</v>
      </c>
      <c r="D221" s="148" t="s">
        <v>136</v>
      </c>
      <c r="E221" s="149" t="s">
        <v>914</v>
      </c>
      <c r="F221" s="150" t="s">
        <v>915</v>
      </c>
      <c r="G221" s="151" t="s">
        <v>318</v>
      </c>
      <c r="H221" s="152">
        <v>2</v>
      </c>
      <c r="I221" s="153"/>
      <c r="J221" s="152">
        <f t="shared" si="20"/>
        <v>0</v>
      </c>
      <c r="K221" s="154"/>
      <c r="L221" s="30"/>
      <c r="M221" s="155" t="s">
        <v>1</v>
      </c>
      <c r="N221" s="156" t="s">
        <v>39</v>
      </c>
      <c r="O221" s="58"/>
      <c r="P221" s="157">
        <f t="shared" si="21"/>
        <v>0</v>
      </c>
      <c r="Q221" s="157">
        <v>5.0000000000000002E-5</v>
      </c>
      <c r="R221" s="157">
        <f t="shared" si="22"/>
        <v>1E-4</v>
      </c>
      <c r="S221" s="157">
        <v>0</v>
      </c>
      <c r="T221" s="158">
        <f t="shared" si="2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176</v>
      </c>
      <c r="AT221" s="159" t="s">
        <v>136</v>
      </c>
      <c r="AU221" s="159" t="s">
        <v>141</v>
      </c>
      <c r="AY221" s="14" t="s">
        <v>134</v>
      </c>
      <c r="BE221" s="160">
        <f t="shared" si="24"/>
        <v>0</v>
      </c>
      <c r="BF221" s="160">
        <f t="shared" si="25"/>
        <v>0</v>
      </c>
      <c r="BG221" s="160">
        <f t="shared" si="26"/>
        <v>0</v>
      </c>
      <c r="BH221" s="160">
        <f t="shared" si="27"/>
        <v>0</v>
      </c>
      <c r="BI221" s="160">
        <f t="shared" si="28"/>
        <v>0</v>
      </c>
      <c r="BJ221" s="14" t="s">
        <v>141</v>
      </c>
      <c r="BK221" s="161">
        <f t="shared" si="29"/>
        <v>0</v>
      </c>
      <c r="BL221" s="14" t="s">
        <v>176</v>
      </c>
      <c r="BM221" s="159" t="s">
        <v>916</v>
      </c>
    </row>
    <row r="222" spans="1:65" s="2" customFormat="1" ht="24.15" customHeight="1">
      <c r="A222" s="29"/>
      <c r="B222" s="147"/>
      <c r="C222" s="162" t="s">
        <v>917</v>
      </c>
      <c r="D222" s="162" t="s">
        <v>265</v>
      </c>
      <c r="E222" s="163" t="s">
        <v>918</v>
      </c>
      <c r="F222" s="164" t="s">
        <v>919</v>
      </c>
      <c r="G222" s="165" t="s">
        <v>318</v>
      </c>
      <c r="H222" s="166">
        <v>2</v>
      </c>
      <c r="I222" s="167"/>
      <c r="J222" s="166">
        <f t="shared" si="20"/>
        <v>0</v>
      </c>
      <c r="K222" s="168"/>
      <c r="L222" s="169"/>
      <c r="M222" s="170" t="s">
        <v>1</v>
      </c>
      <c r="N222" s="171" t="s">
        <v>39</v>
      </c>
      <c r="O222" s="58"/>
      <c r="P222" s="157">
        <f t="shared" si="21"/>
        <v>0</v>
      </c>
      <c r="Q222" s="157">
        <v>7.7999999999999999E-4</v>
      </c>
      <c r="R222" s="157">
        <f t="shared" si="22"/>
        <v>1.56E-3</v>
      </c>
      <c r="S222" s="157">
        <v>0</v>
      </c>
      <c r="T222" s="158">
        <f t="shared" si="2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269</v>
      </c>
      <c r="AT222" s="159" t="s">
        <v>265</v>
      </c>
      <c r="AU222" s="159" t="s">
        <v>141</v>
      </c>
      <c r="AY222" s="14" t="s">
        <v>134</v>
      </c>
      <c r="BE222" s="160">
        <f t="shared" si="24"/>
        <v>0</v>
      </c>
      <c r="BF222" s="160">
        <f t="shared" si="25"/>
        <v>0</v>
      </c>
      <c r="BG222" s="160">
        <f t="shared" si="26"/>
        <v>0</v>
      </c>
      <c r="BH222" s="160">
        <f t="shared" si="27"/>
        <v>0</v>
      </c>
      <c r="BI222" s="160">
        <f t="shared" si="28"/>
        <v>0</v>
      </c>
      <c r="BJ222" s="14" t="s">
        <v>141</v>
      </c>
      <c r="BK222" s="161">
        <f t="shared" si="29"/>
        <v>0</v>
      </c>
      <c r="BL222" s="14" t="s">
        <v>176</v>
      </c>
      <c r="BM222" s="159" t="s">
        <v>920</v>
      </c>
    </row>
    <row r="223" spans="1:65" s="2" customFormat="1" ht="24.15" customHeight="1">
      <c r="A223" s="29"/>
      <c r="B223" s="147"/>
      <c r="C223" s="148" t="s">
        <v>921</v>
      </c>
      <c r="D223" s="148" t="s">
        <v>136</v>
      </c>
      <c r="E223" s="149" t="s">
        <v>922</v>
      </c>
      <c r="F223" s="150" t="s">
        <v>923</v>
      </c>
      <c r="G223" s="151" t="s">
        <v>318</v>
      </c>
      <c r="H223" s="152">
        <v>1</v>
      </c>
      <c r="I223" s="153"/>
      <c r="J223" s="152">
        <f t="shared" si="20"/>
        <v>0</v>
      </c>
      <c r="K223" s="154"/>
      <c r="L223" s="30"/>
      <c r="M223" s="155" t="s">
        <v>1</v>
      </c>
      <c r="N223" s="156" t="s">
        <v>39</v>
      </c>
      <c r="O223" s="58"/>
      <c r="P223" s="157">
        <f t="shared" si="21"/>
        <v>0</v>
      </c>
      <c r="Q223" s="157">
        <v>1.6100000000000001E-3</v>
      </c>
      <c r="R223" s="157">
        <f t="shared" si="22"/>
        <v>1.6100000000000001E-3</v>
      </c>
      <c r="S223" s="157">
        <v>0</v>
      </c>
      <c r="T223" s="158">
        <f t="shared" si="2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176</v>
      </c>
      <c r="AT223" s="159" t="s">
        <v>136</v>
      </c>
      <c r="AU223" s="159" t="s">
        <v>141</v>
      </c>
      <c r="AY223" s="14" t="s">
        <v>134</v>
      </c>
      <c r="BE223" s="160">
        <f t="shared" si="24"/>
        <v>0</v>
      </c>
      <c r="BF223" s="160">
        <f t="shared" si="25"/>
        <v>0</v>
      </c>
      <c r="BG223" s="160">
        <f t="shared" si="26"/>
        <v>0</v>
      </c>
      <c r="BH223" s="160">
        <f t="shared" si="27"/>
        <v>0</v>
      </c>
      <c r="BI223" s="160">
        <f t="shared" si="28"/>
        <v>0</v>
      </c>
      <c r="BJ223" s="14" t="s">
        <v>141</v>
      </c>
      <c r="BK223" s="161">
        <f t="shared" si="29"/>
        <v>0</v>
      </c>
      <c r="BL223" s="14" t="s">
        <v>176</v>
      </c>
      <c r="BM223" s="159" t="s">
        <v>924</v>
      </c>
    </row>
    <row r="224" spans="1:65" s="2" customFormat="1" ht="16.5" customHeight="1">
      <c r="A224" s="29"/>
      <c r="B224" s="147"/>
      <c r="C224" s="162" t="s">
        <v>925</v>
      </c>
      <c r="D224" s="162" t="s">
        <v>265</v>
      </c>
      <c r="E224" s="163" t="s">
        <v>926</v>
      </c>
      <c r="F224" s="164" t="s">
        <v>927</v>
      </c>
      <c r="G224" s="165" t="s">
        <v>318</v>
      </c>
      <c r="H224" s="166">
        <v>1</v>
      </c>
      <c r="I224" s="167"/>
      <c r="J224" s="166">
        <f t="shared" si="20"/>
        <v>0</v>
      </c>
      <c r="K224" s="168"/>
      <c r="L224" s="169"/>
      <c r="M224" s="170" t="s">
        <v>1</v>
      </c>
      <c r="N224" s="171" t="s">
        <v>39</v>
      </c>
      <c r="O224" s="58"/>
      <c r="P224" s="157">
        <f t="shared" si="21"/>
        <v>0</v>
      </c>
      <c r="Q224" s="157">
        <v>0</v>
      </c>
      <c r="R224" s="157">
        <f t="shared" si="22"/>
        <v>0</v>
      </c>
      <c r="S224" s="157">
        <v>0</v>
      </c>
      <c r="T224" s="158">
        <f t="shared" si="2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269</v>
      </c>
      <c r="AT224" s="159" t="s">
        <v>265</v>
      </c>
      <c r="AU224" s="159" t="s">
        <v>141</v>
      </c>
      <c r="AY224" s="14" t="s">
        <v>134</v>
      </c>
      <c r="BE224" s="160">
        <f t="shared" si="24"/>
        <v>0</v>
      </c>
      <c r="BF224" s="160">
        <f t="shared" si="25"/>
        <v>0</v>
      </c>
      <c r="BG224" s="160">
        <f t="shared" si="26"/>
        <v>0</v>
      </c>
      <c r="BH224" s="160">
        <f t="shared" si="27"/>
        <v>0</v>
      </c>
      <c r="BI224" s="160">
        <f t="shared" si="28"/>
        <v>0</v>
      </c>
      <c r="BJ224" s="14" t="s">
        <v>141</v>
      </c>
      <c r="BK224" s="161">
        <f t="shared" si="29"/>
        <v>0</v>
      </c>
      <c r="BL224" s="14" t="s">
        <v>176</v>
      </c>
      <c r="BM224" s="159" t="s">
        <v>928</v>
      </c>
    </row>
    <row r="225" spans="1:65" s="2" customFormat="1" ht="24.15" customHeight="1">
      <c r="A225" s="29"/>
      <c r="B225" s="147"/>
      <c r="C225" s="148" t="s">
        <v>929</v>
      </c>
      <c r="D225" s="148" t="s">
        <v>136</v>
      </c>
      <c r="E225" s="149" t="s">
        <v>930</v>
      </c>
      <c r="F225" s="150" t="s">
        <v>931</v>
      </c>
      <c r="G225" s="151" t="s">
        <v>228</v>
      </c>
      <c r="H225" s="152">
        <v>0.50600000000000001</v>
      </c>
      <c r="I225" s="153"/>
      <c r="J225" s="152">
        <f t="shared" si="20"/>
        <v>0</v>
      </c>
      <c r="K225" s="154"/>
      <c r="L225" s="30"/>
      <c r="M225" s="155" t="s">
        <v>1</v>
      </c>
      <c r="N225" s="156" t="s">
        <v>39</v>
      </c>
      <c r="O225" s="58"/>
      <c r="P225" s="157">
        <f t="shared" si="21"/>
        <v>0</v>
      </c>
      <c r="Q225" s="157">
        <v>0</v>
      </c>
      <c r="R225" s="157">
        <f t="shared" si="22"/>
        <v>0</v>
      </c>
      <c r="S225" s="157">
        <v>0</v>
      </c>
      <c r="T225" s="158">
        <f t="shared" si="2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176</v>
      </c>
      <c r="AT225" s="159" t="s">
        <v>136</v>
      </c>
      <c r="AU225" s="159" t="s">
        <v>141</v>
      </c>
      <c r="AY225" s="14" t="s">
        <v>134</v>
      </c>
      <c r="BE225" s="160">
        <f t="shared" si="24"/>
        <v>0</v>
      </c>
      <c r="BF225" s="160">
        <f t="shared" si="25"/>
        <v>0</v>
      </c>
      <c r="BG225" s="160">
        <f t="shared" si="26"/>
        <v>0</v>
      </c>
      <c r="BH225" s="160">
        <f t="shared" si="27"/>
        <v>0</v>
      </c>
      <c r="BI225" s="160">
        <f t="shared" si="28"/>
        <v>0</v>
      </c>
      <c r="BJ225" s="14" t="s">
        <v>141</v>
      </c>
      <c r="BK225" s="161">
        <f t="shared" si="29"/>
        <v>0</v>
      </c>
      <c r="BL225" s="14" t="s">
        <v>176</v>
      </c>
      <c r="BM225" s="159" t="s">
        <v>932</v>
      </c>
    </row>
    <row r="226" spans="1:65" s="12" customFormat="1" ht="22.8" customHeight="1">
      <c r="B226" s="134"/>
      <c r="D226" s="135" t="s">
        <v>72</v>
      </c>
      <c r="E226" s="145" t="s">
        <v>554</v>
      </c>
      <c r="F226" s="145" t="s">
        <v>555</v>
      </c>
      <c r="I226" s="137"/>
      <c r="J226" s="146">
        <f>BK226</f>
        <v>0</v>
      </c>
      <c r="L226" s="134"/>
      <c r="M226" s="139"/>
      <c r="N226" s="140"/>
      <c r="O226" s="140"/>
      <c r="P226" s="141">
        <f>SUM(P227:P262)</f>
        <v>0</v>
      </c>
      <c r="Q226" s="140"/>
      <c r="R226" s="141">
        <f>SUM(R227:R262)</f>
        <v>0.6380300000000001</v>
      </c>
      <c r="S226" s="140"/>
      <c r="T226" s="142">
        <f>SUM(T227:T262)</f>
        <v>0.26066</v>
      </c>
      <c r="AR226" s="135" t="s">
        <v>141</v>
      </c>
      <c r="AT226" s="143" t="s">
        <v>72</v>
      </c>
      <c r="AU226" s="143" t="s">
        <v>81</v>
      </c>
      <c r="AY226" s="135" t="s">
        <v>134</v>
      </c>
      <c r="BK226" s="144">
        <f>SUM(BK227:BK262)</f>
        <v>0</v>
      </c>
    </row>
    <row r="227" spans="1:65" s="2" customFormat="1" ht="24.15" customHeight="1">
      <c r="A227" s="29"/>
      <c r="B227" s="147"/>
      <c r="C227" s="148" t="s">
        <v>933</v>
      </c>
      <c r="D227" s="148" t="s">
        <v>136</v>
      </c>
      <c r="E227" s="149" t="s">
        <v>557</v>
      </c>
      <c r="F227" s="150" t="s">
        <v>558</v>
      </c>
      <c r="G227" s="151" t="s">
        <v>559</v>
      </c>
      <c r="H227" s="152">
        <v>5</v>
      </c>
      <c r="I227" s="153"/>
      <c r="J227" s="152">
        <f t="shared" ref="J227:J233" si="30">ROUND(I227*H227,3)</f>
        <v>0</v>
      </c>
      <c r="K227" s="154"/>
      <c r="L227" s="30"/>
      <c r="M227" s="155" t="s">
        <v>1</v>
      </c>
      <c r="N227" s="156" t="s">
        <v>39</v>
      </c>
      <c r="O227" s="58"/>
      <c r="P227" s="157">
        <f t="shared" ref="P227:P233" si="31">O227*H227</f>
        <v>0</v>
      </c>
      <c r="Q227" s="157">
        <v>0</v>
      </c>
      <c r="R227" s="157">
        <f t="shared" ref="R227:R233" si="32">Q227*H227</f>
        <v>0</v>
      </c>
      <c r="S227" s="157">
        <v>1.933E-2</v>
      </c>
      <c r="T227" s="158">
        <f t="shared" ref="T227:T233" si="33">S227*H227</f>
        <v>9.665E-2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176</v>
      </c>
      <c r="AT227" s="159" t="s">
        <v>136</v>
      </c>
      <c r="AU227" s="159" t="s">
        <v>141</v>
      </c>
      <c r="AY227" s="14" t="s">
        <v>134</v>
      </c>
      <c r="BE227" s="160">
        <f t="shared" ref="BE227:BE233" si="34">IF(N227="základná",J227,0)</f>
        <v>0</v>
      </c>
      <c r="BF227" s="160">
        <f t="shared" ref="BF227:BF233" si="35">IF(N227="znížená",J227,0)</f>
        <v>0</v>
      </c>
      <c r="BG227" s="160">
        <f t="shared" ref="BG227:BG233" si="36">IF(N227="zákl. prenesená",J227,0)</f>
        <v>0</v>
      </c>
      <c r="BH227" s="160">
        <f t="shared" ref="BH227:BH233" si="37">IF(N227="zníž. prenesená",J227,0)</f>
        <v>0</v>
      </c>
      <c r="BI227" s="160">
        <f t="shared" ref="BI227:BI233" si="38">IF(N227="nulová",J227,0)</f>
        <v>0</v>
      </c>
      <c r="BJ227" s="14" t="s">
        <v>141</v>
      </c>
      <c r="BK227" s="161">
        <f t="shared" ref="BK227:BK233" si="39">ROUND(I227*H227,3)</f>
        <v>0</v>
      </c>
      <c r="BL227" s="14" t="s">
        <v>176</v>
      </c>
      <c r="BM227" s="159" t="s">
        <v>934</v>
      </c>
    </row>
    <row r="228" spans="1:65" s="2" customFormat="1" ht="16.5" customHeight="1">
      <c r="A228" s="29"/>
      <c r="B228" s="147"/>
      <c r="C228" s="148" t="s">
        <v>935</v>
      </c>
      <c r="D228" s="148" t="s">
        <v>136</v>
      </c>
      <c r="E228" s="149" t="s">
        <v>936</v>
      </c>
      <c r="F228" s="150" t="s">
        <v>937</v>
      </c>
      <c r="G228" s="151" t="s">
        <v>318</v>
      </c>
      <c r="H228" s="152">
        <v>6</v>
      </c>
      <c r="I228" s="153"/>
      <c r="J228" s="152">
        <f t="shared" si="30"/>
        <v>0</v>
      </c>
      <c r="K228" s="154"/>
      <c r="L228" s="30"/>
      <c r="M228" s="155" t="s">
        <v>1</v>
      </c>
      <c r="N228" s="156" t="s">
        <v>39</v>
      </c>
      <c r="O228" s="58"/>
      <c r="P228" s="157">
        <f t="shared" si="31"/>
        <v>0</v>
      </c>
      <c r="Q228" s="157">
        <v>0</v>
      </c>
      <c r="R228" s="157">
        <f t="shared" si="32"/>
        <v>0</v>
      </c>
      <c r="S228" s="157">
        <v>0</v>
      </c>
      <c r="T228" s="158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176</v>
      </c>
      <c r="AT228" s="159" t="s">
        <v>136</v>
      </c>
      <c r="AU228" s="159" t="s">
        <v>141</v>
      </c>
      <c r="AY228" s="14" t="s">
        <v>134</v>
      </c>
      <c r="BE228" s="160">
        <f t="shared" si="34"/>
        <v>0</v>
      </c>
      <c r="BF228" s="160">
        <f t="shared" si="35"/>
        <v>0</v>
      </c>
      <c r="BG228" s="160">
        <f t="shared" si="36"/>
        <v>0</v>
      </c>
      <c r="BH228" s="160">
        <f t="shared" si="37"/>
        <v>0</v>
      </c>
      <c r="BI228" s="160">
        <f t="shared" si="38"/>
        <v>0</v>
      </c>
      <c r="BJ228" s="14" t="s">
        <v>141</v>
      </c>
      <c r="BK228" s="161">
        <f t="shared" si="39"/>
        <v>0</v>
      </c>
      <c r="BL228" s="14" t="s">
        <v>176</v>
      </c>
      <c r="BM228" s="159" t="s">
        <v>938</v>
      </c>
    </row>
    <row r="229" spans="1:65" s="2" customFormat="1" ht="16.5" customHeight="1">
      <c r="A229" s="29"/>
      <c r="B229" s="147"/>
      <c r="C229" s="162" t="s">
        <v>939</v>
      </c>
      <c r="D229" s="162" t="s">
        <v>265</v>
      </c>
      <c r="E229" s="163" t="s">
        <v>940</v>
      </c>
      <c r="F229" s="164" t="s">
        <v>941</v>
      </c>
      <c r="G229" s="165" t="s">
        <v>318</v>
      </c>
      <c r="H229" s="166">
        <v>6</v>
      </c>
      <c r="I229" s="167"/>
      <c r="J229" s="166">
        <f t="shared" si="30"/>
        <v>0</v>
      </c>
      <c r="K229" s="168"/>
      <c r="L229" s="169"/>
      <c r="M229" s="170" t="s">
        <v>1</v>
      </c>
      <c r="N229" s="171" t="s">
        <v>39</v>
      </c>
      <c r="O229" s="58"/>
      <c r="P229" s="157">
        <f t="shared" si="31"/>
        <v>0</v>
      </c>
      <c r="Q229" s="157">
        <v>1.4999999999999999E-2</v>
      </c>
      <c r="R229" s="157">
        <f t="shared" si="32"/>
        <v>0.09</v>
      </c>
      <c r="S229" s="157">
        <v>0</v>
      </c>
      <c r="T229" s="158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269</v>
      </c>
      <c r="AT229" s="159" t="s">
        <v>265</v>
      </c>
      <c r="AU229" s="159" t="s">
        <v>141</v>
      </c>
      <c r="AY229" s="14" t="s">
        <v>134</v>
      </c>
      <c r="BE229" s="160">
        <f t="shared" si="34"/>
        <v>0</v>
      </c>
      <c r="BF229" s="160">
        <f t="shared" si="35"/>
        <v>0</v>
      </c>
      <c r="BG229" s="160">
        <f t="shared" si="36"/>
        <v>0</v>
      </c>
      <c r="BH229" s="160">
        <f t="shared" si="37"/>
        <v>0</v>
      </c>
      <c r="BI229" s="160">
        <f t="shared" si="38"/>
        <v>0</v>
      </c>
      <c r="BJ229" s="14" t="s">
        <v>141</v>
      </c>
      <c r="BK229" s="161">
        <f t="shared" si="39"/>
        <v>0</v>
      </c>
      <c r="BL229" s="14" t="s">
        <v>176</v>
      </c>
      <c r="BM229" s="159" t="s">
        <v>942</v>
      </c>
    </row>
    <row r="230" spans="1:65" s="2" customFormat="1" ht="24.15" customHeight="1">
      <c r="A230" s="29"/>
      <c r="B230" s="147"/>
      <c r="C230" s="148" t="s">
        <v>943</v>
      </c>
      <c r="D230" s="148" t="s">
        <v>136</v>
      </c>
      <c r="E230" s="149" t="s">
        <v>944</v>
      </c>
      <c r="F230" s="150" t="s">
        <v>945</v>
      </c>
      <c r="G230" s="151" t="s">
        <v>318</v>
      </c>
      <c r="H230" s="152">
        <v>6</v>
      </c>
      <c r="I230" s="153"/>
      <c r="J230" s="152">
        <f t="shared" si="30"/>
        <v>0</v>
      </c>
      <c r="K230" s="154"/>
      <c r="L230" s="30"/>
      <c r="M230" s="155" t="s">
        <v>1</v>
      </c>
      <c r="N230" s="156" t="s">
        <v>39</v>
      </c>
      <c r="O230" s="58"/>
      <c r="P230" s="157">
        <f t="shared" si="31"/>
        <v>0</v>
      </c>
      <c r="Q230" s="157">
        <v>1.7000000000000001E-4</v>
      </c>
      <c r="R230" s="157">
        <f t="shared" si="32"/>
        <v>1.0200000000000001E-3</v>
      </c>
      <c r="S230" s="157">
        <v>0</v>
      </c>
      <c r="T230" s="158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176</v>
      </c>
      <c r="AT230" s="159" t="s">
        <v>136</v>
      </c>
      <c r="AU230" s="159" t="s">
        <v>141</v>
      </c>
      <c r="AY230" s="14" t="s">
        <v>134</v>
      </c>
      <c r="BE230" s="160">
        <f t="shared" si="34"/>
        <v>0</v>
      </c>
      <c r="BF230" s="160">
        <f t="shared" si="35"/>
        <v>0</v>
      </c>
      <c r="BG230" s="160">
        <f t="shared" si="36"/>
        <v>0</v>
      </c>
      <c r="BH230" s="160">
        <f t="shared" si="37"/>
        <v>0</v>
      </c>
      <c r="BI230" s="160">
        <f t="shared" si="38"/>
        <v>0</v>
      </c>
      <c r="BJ230" s="14" t="s">
        <v>141</v>
      </c>
      <c r="BK230" s="161">
        <f t="shared" si="39"/>
        <v>0</v>
      </c>
      <c r="BL230" s="14" t="s">
        <v>176</v>
      </c>
      <c r="BM230" s="159" t="s">
        <v>946</v>
      </c>
    </row>
    <row r="231" spans="1:65" s="2" customFormat="1" ht="49.05" customHeight="1">
      <c r="A231" s="29"/>
      <c r="B231" s="147"/>
      <c r="C231" s="162" t="s">
        <v>947</v>
      </c>
      <c r="D231" s="162" t="s">
        <v>265</v>
      </c>
      <c r="E231" s="163" t="s">
        <v>948</v>
      </c>
      <c r="F231" s="164" t="s">
        <v>949</v>
      </c>
      <c r="G231" s="165" t="s">
        <v>318</v>
      </c>
      <c r="H231" s="166">
        <v>6</v>
      </c>
      <c r="I231" s="167"/>
      <c r="J231" s="166">
        <f t="shared" si="30"/>
        <v>0</v>
      </c>
      <c r="K231" s="168"/>
      <c r="L231" s="169"/>
      <c r="M231" s="170" t="s">
        <v>1</v>
      </c>
      <c r="N231" s="171" t="s">
        <v>39</v>
      </c>
      <c r="O231" s="58"/>
      <c r="P231" s="157">
        <f t="shared" si="31"/>
        <v>0</v>
      </c>
      <c r="Q231" s="157">
        <v>1.668E-2</v>
      </c>
      <c r="R231" s="157">
        <f t="shared" si="32"/>
        <v>0.10008</v>
      </c>
      <c r="S231" s="157">
        <v>0</v>
      </c>
      <c r="T231" s="158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269</v>
      </c>
      <c r="AT231" s="159" t="s">
        <v>265</v>
      </c>
      <c r="AU231" s="159" t="s">
        <v>141</v>
      </c>
      <c r="AY231" s="14" t="s">
        <v>134</v>
      </c>
      <c r="BE231" s="160">
        <f t="shared" si="34"/>
        <v>0</v>
      </c>
      <c r="BF231" s="160">
        <f t="shared" si="35"/>
        <v>0</v>
      </c>
      <c r="BG231" s="160">
        <f t="shared" si="36"/>
        <v>0</v>
      </c>
      <c r="BH231" s="160">
        <f t="shared" si="37"/>
        <v>0</v>
      </c>
      <c r="BI231" s="160">
        <f t="shared" si="38"/>
        <v>0</v>
      </c>
      <c r="BJ231" s="14" t="s">
        <v>141</v>
      </c>
      <c r="BK231" s="161">
        <f t="shared" si="39"/>
        <v>0</v>
      </c>
      <c r="BL231" s="14" t="s">
        <v>176</v>
      </c>
      <c r="BM231" s="159" t="s">
        <v>950</v>
      </c>
    </row>
    <row r="232" spans="1:65" s="2" customFormat="1" ht="24.15" customHeight="1">
      <c r="A232" s="29"/>
      <c r="B232" s="147"/>
      <c r="C232" s="162" t="s">
        <v>951</v>
      </c>
      <c r="D232" s="162" t="s">
        <v>265</v>
      </c>
      <c r="E232" s="163" t="s">
        <v>952</v>
      </c>
      <c r="F232" s="164" t="s">
        <v>953</v>
      </c>
      <c r="G232" s="165" t="s">
        <v>318</v>
      </c>
      <c r="H232" s="166">
        <v>6</v>
      </c>
      <c r="I232" s="167"/>
      <c r="J232" s="166">
        <f t="shared" si="30"/>
        <v>0</v>
      </c>
      <c r="K232" s="168"/>
      <c r="L232" s="169"/>
      <c r="M232" s="170" t="s">
        <v>1</v>
      </c>
      <c r="N232" s="171" t="s">
        <v>39</v>
      </c>
      <c r="O232" s="58"/>
      <c r="P232" s="157">
        <f t="shared" si="31"/>
        <v>0</v>
      </c>
      <c r="Q232" s="157">
        <v>1.9300000000000001E-2</v>
      </c>
      <c r="R232" s="157">
        <f t="shared" si="32"/>
        <v>0.11580000000000001</v>
      </c>
      <c r="S232" s="157">
        <v>0</v>
      </c>
      <c r="T232" s="158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269</v>
      </c>
      <c r="AT232" s="159" t="s">
        <v>265</v>
      </c>
      <c r="AU232" s="159" t="s">
        <v>141</v>
      </c>
      <c r="AY232" s="14" t="s">
        <v>134</v>
      </c>
      <c r="BE232" s="160">
        <f t="shared" si="34"/>
        <v>0</v>
      </c>
      <c r="BF232" s="160">
        <f t="shared" si="35"/>
        <v>0</v>
      </c>
      <c r="BG232" s="160">
        <f t="shared" si="36"/>
        <v>0</v>
      </c>
      <c r="BH232" s="160">
        <f t="shared" si="37"/>
        <v>0</v>
      </c>
      <c r="BI232" s="160">
        <f t="shared" si="38"/>
        <v>0</v>
      </c>
      <c r="BJ232" s="14" t="s">
        <v>141</v>
      </c>
      <c r="BK232" s="161">
        <f t="shared" si="39"/>
        <v>0</v>
      </c>
      <c r="BL232" s="14" t="s">
        <v>176</v>
      </c>
      <c r="BM232" s="159" t="s">
        <v>954</v>
      </c>
    </row>
    <row r="233" spans="1:65" s="2" customFormat="1" ht="24.15" customHeight="1">
      <c r="A233" s="29"/>
      <c r="B233" s="147"/>
      <c r="C233" s="162" t="s">
        <v>955</v>
      </c>
      <c r="D233" s="162" t="s">
        <v>265</v>
      </c>
      <c r="E233" s="163" t="s">
        <v>956</v>
      </c>
      <c r="F233" s="164" t="s">
        <v>957</v>
      </c>
      <c r="G233" s="165" t="s">
        <v>318</v>
      </c>
      <c r="H233" s="166">
        <v>1</v>
      </c>
      <c r="I233" s="167"/>
      <c r="J233" s="166">
        <f t="shared" si="30"/>
        <v>0</v>
      </c>
      <c r="K233" s="168"/>
      <c r="L233" s="169"/>
      <c r="M233" s="170" t="s">
        <v>1</v>
      </c>
      <c r="N233" s="171" t="s">
        <v>39</v>
      </c>
      <c r="O233" s="58"/>
      <c r="P233" s="157">
        <f t="shared" si="31"/>
        <v>0</v>
      </c>
      <c r="Q233" s="157">
        <v>0</v>
      </c>
      <c r="R233" s="157">
        <f t="shared" si="32"/>
        <v>0</v>
      </c>
      <c r="S233" s="157">
        <v>0</v>
      </c>
      <c r="T233" s="158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269</v>
      </c>
      <c r="AT233" s="159" t="s">
        <v>265</v>
      </c>
      <c r="AU233" s="159" t="s">
        <v>141</v>
      </c>
      <c r="AY233" s="14" t="s">
        <v>134</v>
      </c>
      <c r="BE233" s="160">
        <f t="shared" si="34"/>
        <v>0</v>
      </c>
      <c r="BF233" s="160">
        <f t="shared" si="35"/>
        <v>0</v>
      </c>
      <c r="BG233" s="160">
        <f t="shared" si="36"/>
        <v>0</v>
      </c>
      <c r="BH233" s="160">
        <f t="shared" si="37"/>
        <v>0</v>
      </c>
      <c r="BI233" s="160">
        <f t="shared" si="38"/>
        <v>0</v>
      </c>
      <c r="BJ233" s="14" t="s">
        <v>141</v>
      </c>
      <c r="BK233" s="161">
        <f t="shared" si="39"/>
        <v>0</v>
      </c>
      <c r="BL233" s="14" t="s">
        <v>176</v>
      </c>
      <c r="BM233" s="159" t="s">
        <v>958</v>
      </c>
    </row>
    <row r="234" spans="1:65" s="2" customFormat="1" ht="124.8">
      <c r="A234" s="29"/>
      <c r="B234" s="30"/>
      <c r="C234" s="29"/>
      <c r="D234" s="177" t="s">
        <v>669</v>
      </c>
      <c r="E234" s="29"/>
      <c r="F234" s="178" t="s">
        <v>959</v>
      </c>
      <c r="G234" s="29"/>
      <c r="H234" s="29"/>
      <c r="I234" s="179"/>
      <c r="J234" s="29"/>
      <c r="K234" s="29"/>
      <c r="L234" s="30"/>
      <c r="M234" s="180"/>
      <c r="N234" s="181"/>
      <c r="O234" s="58"/>
      <c r="P234" s="58"/>
      <c r="Q234" s="58"/>
      <c r="R234" s="58"/>
      <c r="S234" s="58"/>
      <c r="T234" s="5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669</v>
      </c>
      <c r="AU234" s="14" t="s">
        <v>141</v>
      </c>
    </row>
    <row r="235" spans="1:65" s="2" customFormat="1" ht="49.05" customHeight="1">
      <c r="A235" s="29"/>
      <c r="B235" s="147"/>
      <c r="C235" s="162" t="s">
        <v>960</v>
      </c>
      <c r="D235" s="162" t="s">
        <v>265</v>
      </c>
      <c r="E235" s="163" t="s">
        <v>961</v>
      </c>
      <c r="F235" s="164" t="s">
        <v>962</v>
      </c>
      <c r="G235" s="165" t="s">
        <v>318</v>
      </c>
      <c r="H235" s="166">
        <v>6</v>
      </c>
      <c r="I235" s="167"/>
      <c r="J235" s="166">
        <f t="shared" ref="J235:J242" si="40">ROUND(I235*H235,3)</f>
        <v>0</v>
      </c>
      <c r="K235" s="168"/>
      <c r="L235" s="169"/>
      <c r="M235" s="170" t="s">
        <v>1</v>
      </c>
      <c r="N235" s="171" t="s">
        <v>39</v>
      </c>
      <c r="O235" s="58"/>
      <c r="P235" s="157">
        <f t="shared" ref="P235:P242" si="41">O235*H235</f>
        <v>0</v>
      </c>
      <c r="Q235" s="157">
        <v>1.8E-3</v>
      </c>
      <c r="R235" s="157">
        <f t="shared" ref="R235:R242" si="42">Q235*H235</f>
        <v>1.0800000000000001E-2</v>
      </c>
      <c r="S235" s="157">
        <v>0</v>
      </c>
      <c r="T235" s="158">
        <f t="shared" ref="T235:T242" si="43"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269</v>
      </c>
      <c r="AT235" s="159" t="s">
        <v>265</v>
      </c>
      <c r="AU235" s="159" t="s">
        <v>141</v>
      </c>
      <c r="AY235" s="14" t="s">
        <v>134</v>
      </c>
      <c r="BE235" s="160">
        <f t="shared" ref="BE235:BE242" si="44">IF(N235="základná",J235,0)</f>
        <v>0</v>
      </c>
      <c r="BF235" s="160">
        <f t="shared" ref="BF235:BF242" si="45">IF(N235="znížená",J235,0)</f>
        <v>0</v>
      </c>
      <c r="BG235" s="160">
        <f t="shared" ref="BG235:BG242" si="46">IF(N235="zákl. prenesená",J235,0)</f>
        <v>0</v>
      </c>
      <c r="BH235" s="160">
        <f t="shared" ref="BH235:BH242" si="47">IF(N235="zníž. prenesená",J235,0)</f>
        <v>0</v>
      </c>
      <c r="BI235" s="160">
        <f t="shared" ref="BI235:BI242" si="48">IF(N235="nulová",J235,0)</f>
        <v>0</v>
      </c>
      <c r="BJ235" s="14" t="s">
        <v>141</v>
      </c>
      <c r="BK235" s="161">
        <f t="shared" ref="BK235:BK242" si="49">ROUND(I235*H235,3)</f>
        <v>0</v>
      </c>
      <c r="BL235" s="14" t="s">
        <v>176</v>
      </c>
      <c r="BM235" s="159" t="s">
        <v>963</v>
      </c>
    </row>
    <row r="236" spans="1:65" s="2" customFormat="1" ht="24.15" customHeight="1">
      <c r="A236" s="29"/>
      <c r="B236" s="147"/>
      <c r="C236" s="148" t="s">
        <v>964</v>
      </c>
      <c r="D236" s="148" t="s">
        <v>136</v>
      </c>
      <c r="E236" s="149" t="s">
        <v>562</v>
      </c>
      <c r="F236" s="150" t="s">
        <v>563</v>
      </c>
      <c r="G236" s="151" t="s">
        <v>559</v>
      </c>
      <c r="H236" s="152">
        <v>2</v>
      </c>
      <c r="I236" s="153"/>
      <c r="J236" s="152">
        <f t="shared" si="40"/>
        <v>0</v>
      </c>
      <c r="K236" s="154"/>
      <c r="L236" s="30"/>
      <c r="M236" s="155" t="s">
        <v>1</v>
      </c>
      <c r="N236" s="156" t="s">
        <v>39</v>
      </c>
      <c r="O236" s="58"/>
      <c r="P236" s="157">
        <f t="shared" si="41"/>
        <v>0</v>
      </c>
      <c r="Q236" s="157">
        <v>0</v>
      </c>
      <c r="R236" s="157">
        <f t="shared" si="42"/>
        <v>0</v>
      </c>
      <c r="S236" s="157">
        <v>1.72E-2</v>
      </c>
      <c r="T236" s="158">
        <f t="shared" si="43"/>
        <v>3.44E-2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176</v>
      </c>
      <c r="AT236" s="159" t="s">
        <v>136</v>
      </c>
      <c r="AU236" s="159" t="s">
        <v>141</v>
      </c>
      <c r="AY236" s="14" t="s">
        <v>134</v>
      </c>
      <c r="BE236" s="160">
        <f t="shared" si="44"/>
        <v>0</v>
      </c>
      <c r="BF236" s="160">
        <f t="shared" si="45"/>
        <v>0</v>
      </c>
      <c r="BG236" s="160">
        <f t="shared" si="46"/>
        <v>0</v>
      </c>
      <c r="BH236" s="160">
        <f t="shared" si="47"/>
        <v>0</v>
      </c>
      <c r="BI236" s="160">
        <f t="shared" si="48"/>
        <v>0</v>
      </c>
      <c r="BJ236" s="14" t="s">
        <v>141</v>
      </c>
      <c r="BK236" s="161">
        <f t="shared" si="49"/>
        <v>0</v>
      </c>
      <c r="BL236" s="14" t="s">
        <v>176</v>
      </c>
      <c r="BM236" s="159" t="s">
        <v>965</v>
      </c>
    </row>
    <row r="237" spans="1:65" s="2" customFormat="1" ht="24.15" customHeight="1">
      <c r="A237" s="29"/>
      <c r="B237" s="147"/>
      <c r="C237" s="148" t="s">
        <v>966</v>
      </c>
      <c r="D237" s="148" t="s">
        <v>136</v>
      </c>
      <c r="E237" s="149" t="s">
        <v>967</v>
      </c>
      <c r="F237" s="150" t="s">
        <v>968</v>
      </c>
      <c r="G237" s="151" t="s">
        <v>318</v>
      </c>
      <c r="H237" s="152">
        <v>2</v>
      </c>
      <c r="I237" s="153"/>
      <c r="J237" s="152">
        <f t="shared" si="40"/>
        <v>0</v>
      </c>
      <c r="K237" s="154"/>
      <c r="L237" s="30"/>
      <c r="M237" s="155" t="s">
        <v>1</v>
      </c>
      <c r="N237" s="156" t="s">
        <v>39</v>
      </c>
      <c r="O237" s="58"/>
      <c r="P237" s="157">
        <f t="shared" si="41"/>
        <v>0</v>
      </c>
      <c r="Q237" s="157">
        <v>0</v>
      </c>
      <c r="R237" s="157">
        <f t="shared" si="42"/>
        <v>0</v>
      </c>
      <c r="S237" s="157">
        <v>0</v>
      </c>
      <c r="T237" s="158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176</v>
      </c>
      <c r="AT237" s="159" t="s">
        <v>136</v>
      </c>
      <c r="AU237" s="159" t="s">
        <v>141</v>
      </c>
      <c r="AY237" s="14" t="s">
        <v>134</v>
      </c>
      <c r="BE237" s="160">
        <f t="shared" si="44"/>
        <v>0</v>
      </c>
      <c r="BF237" s="160">
        <f t="shared" si="45"/>
        <v>0</v>
      </c>
      <c r="BG237" s="160">
        <f t="shared" si="46"/>
        <v>0</v>
      </c>
      <c r="BH237" s="160">
        <f t="shared" si="47"/>
        <v>0</v>
      </c>
      <c r="BI237" s="160">
        <f t="shared" si="48"/>
        <v>0</v>
      </c>
      <c r="BJ237" s="14" t="s">
        <v>141</v>
      </c>
      <c r="BK237" s="161">
        <f t="shared" si="49"/>
        <v>0</v>
      </c>
      <c r="BL237" s="14" t="s">
        <v>176</v>
      </c>
      <c r="BM237" s="159" t="s">
        <v>969</v>
      </c>
    </row>
    <row r="238" spans="1:65" s="2" customFormat="1" ht="16.5" customHeight="1">
      <c r="A238" s="29"/>
      <c r="B238" s="147"/>
      <c r="C238" s="162" t="s">
        <v>970</v>
      </c>
      <c r="D238" s="162" t="s">
        <v>265</v>
      </c>
      <c r="E238" s="163" t="s">
        <v>971</v>
      </c>
      <c r="F238" s="164" t="s">
        <v>972</v>
      </c>
      <c r="G238" s="165" t="s">
        <v>318</v>
      </c>
      <c r="H238" s="166">
        <v>2</v>
      </c>
      <c r="I238" s="167"/>
      <c r="J238" s="166">
        <f t="shared" si="40"/>
        <v>0</v>
      </c>
      <c r="K238" s="168"/>
      <c r="L238" s="169"/>
      <c r="M238" s="170" t="s">
        <v>1</v>
      </c>
      <c r="N238" s="171" t="s">
        <v>39</v>
      </c>
      <c r="O238" s="58"/>
      <c r="P238" s="157">
        <f t="shared" si="41"/>
        <v>0</v>
      </c>
      <c r="Q238" s="157">
        <v>0.02</v>
      </c>
      <c r="R238" s="157">
        <f t="shared" si="42"/>
        <v>0.04</v>
      </c>
      <c r="S238" s="157">
        <v>0</v>
      </c>
      <c r="T238" s="158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269</v>
      </c>
      <c r="AT238" s="159" t="s">
        <v>265</v>
      </c>
      <c r="AU238" s="159" t="s">
        <v>141</v>
      </c>
      <c r="AY238" s="14" t="s">
        <v>134</v>
      </c>
      <c r="BE238" s="160">
        <f t="shared" si="44"/>
        <v>0</v>
      </c>
      <c r="BF238" s="160">
        <f t="shared" si="45"/>
        <v>0</v>
      </c>
      <c r="BG238" s="160">
        <f t="shared" si="46"/>
        <v>0</v>
      </c>
      <c r="BH238" s="160">
        <f t="shared" si="47"/>
        <v>0</v>
      </c>
      <c r="BI238" s="160">
        <f t="shared" si="48"/>
        <v>0</v>
      </c>
      <c r="BJ238" s="14" t="s">
        <v>141</v>
      </c>
      <c r="BK238" s="161">
        <f t="shared" si="49"/>
        <v>0</v>
      </c>
      <c r="BL238" s="14" t="s">
        <v>176</v>
      </c>
      <c r="BM238" s="159" t="s">
        <v>973</v>
      </c>
    </row>
    <row r="239" spans="1:65" s="2" customFormat="1" ht="24.15" customHeight="1">
      <c r="A239" s="29"/>
      <c r="B239" s="147"/>
      <c r="C239" s="148" t="s">
        <v>974</v>
      </c>
      <c r="D239" s="148" t="s">
        <v>136</v>
      </c>
      <c r="E239" s="149" t="s">
        <v>566</v>
      </c>
      <c r="F239" s="150" t="s">
        <v>567</v>
      </c>
      <c r="G239" s="151" t="s">
        <v>559</v>
      </c>
      <c r="H239" s="152">
        <v>4</v>
      </c>
      <c r="I239" s="153"/>
      <c r="J239" s="152">
        <f t="shared" si="40"/>
        <v>0</v>
      </c>
      <c r="K239" s="154"/>
      <c r="L239" s="30"/>
      <c r="M239" s="155" t="s">
        <v>1</v>
      </c>
      <c r="N239" s="156" t="s">
        <v>39</v>
      </c>
      <c r="O239" s="58"/>
      <c r="P239" s="157">
        <f t="shared" si="41"/>
        <v>0</v>
      </c>
      <c r="Q239" s="157">
        <v>0</v>
      </c>
      <c r="R239" s="157">
        <f t="shared" si="42"/>
        <v>0</v>
      </c>
      <c r="S239" s="157">
        <v>1.9460000000000002E-2</v>
      </c>
      <c r="T239" s="158">
        <f t="shared" si="43"/>
        <v>7.7840000000000006E-2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176</v>
      </c>
      <c r="AT239" s="159" t="s">
        <v>136</v>
      </c>
      <c r="AU239" s="159" t="s">
        <v>141</v>
      </c>
      <c r="AY239" s="14" t="s">
        <v>134</v>
      </c>
      <c r="BE239" s="160">
        <f t="shared" si="44"/>
        <v>0</v>
      </c>
      <c r="BF239" s="160">
        <f t="shared" si="45"/>
        <v>0</v>
      </c>
      <c r="BG239" s="160">
        <f t="shared" si="46"/>
        <v>0</v>
      </c>
      <c r="BH239" s="160">
        <f t="shared" si="47"/>
        <v>0</v>
      </c>
      <c r="BI239" s="160">
        <f t="shared" si="48"/>
        <v>0</v>
      </c>
      <c r="BJ239" s="14" t="s">
        <v>141</v>
      </c>
      <c r="BK239" s="161">
        <f t="shared" si="49"/>
        <v>0</v>
      </c>
      <c r="BL239" s="14" t="s">
        <v>176</v>
      </c>
      <c r="BM239" s="159" t="s">
        <v>975</v>
      </c>
    </row>
    <row r="240" spans="1:65" s="2" customFormat="1" ht="21.75" customHeight="1">
      <c r="A240" s="29"/>
      <c r="B240" s="147"/>
      <c r="C240" s="148" t="s">
        <v>976</v>
      </c>
      <c r="D240" s="148" t="s">
        <v>136</v>
      </c>
      <c r="E240" s="149" t="s">
        <v>977</v>
      </c>
      <c r="F240" s="150" t="s">
        <v>978</v>
      </c>
      <c r="G240" s="151" t="s">
        <v>318</v>
      </c>
      <c r="H240" s="152">
        <v>8</v>
      </c>
      <c r="I240" s="153"/>
      <c r="J240" s="152">
        <f t="shared" si="40"/>
        <v>0</v>
      </c>
      <c r="K240" s="154"/>
      <c r="L240" s="30"/>
      <c r="M240" s="155" t="s">
        <v>1</v>
      </c>
      <c r="N240" s="156" t="s">
        <v>39</v>
      </c>
      <c r="O240" s="58"/>
      <c r="P240" s="157">
        <f t="shared" si="41"/>
        <v>0</v>
      </c>
      <c r="Q240" s="157">
        <v>2.3E-3</v>
      </c>
      <c r="R240" s="157">
        <f t="shared" si="42"/>
        <v>1.84E-2</v>
      </c>
      <c r="S240" s="157">
        <v>0</v>
      </c>
      <c r="T240" s="158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176</v>
      </c>
      <c r="AT240" s="159" t="s">
        <v>136</v>
      </c>
      <c r="AU240" s="159" t="s">
        <v>141</v>
      </c>
      <c r="AY240" s="14" t="s">
        <v>134</v>
      </c>
      <c r="BE240" s="160">
        <f t="shared" si="44"/>
        <v>0</v>
      </c>
      <c r="BF240" s="160">
        <f t="shared" si="45"/>
        <v>0</v>
      </c>
      <c r="BG240" s="160">
        <f t="shared" si="46"/>
        <v>0</v>
      </c>
      <c r="BH240" s="160">
        <f t="shared" si="47"/>
        <v>0</v>
      </c>
      <c r="BI240" s="160">
        <f t="shared" si="48"/>
        <v>0</v>
      </c>
      <c r="BJ240" s="14" t="s">
        <v>141</v>
      </c>
      <c r="BK240" s="161">
        <f t="shared" si="49"/>
        <v>0</v>
      </c>
      <c r="BL240" s="14" t="s">
        <v>176</v>
      </c>
      <c r="BM240" s="159" t="s">
        <v>979</v>
      </c>
    </row>
    <row r="241" spans="1:65" s="2" customFormat="1" ht="16.5" customHeight="1">
      <c r="A241" s="29"/>
      <c r="B241" s="147"/>
      <c r="C241" s="162" t="s">
        <v>246</v>
      </c>
      <c r="D241" s="162" t="s">
        <v>265</v>
      </c>
      <c r="E241" s="163" t="s">
        <v>980</v>
      </c>
      <c r="F241" s="164" t="s">
        <v>981</v>
      </c>
      <c r="G241" s="165" t="s">
        <v>318</v>
      </c>
      <c r="H241" s="166">
        <v>7</v>
      </c>
      <c r="I241" s="167"/>
      <c r="J241" s="166">
        <f t="shared" si="40"/>
        <v>0</v>
      </c>
      <c r="K241" s="168"/>
      <c r="L241" s="169"/>
      <c r="M241" s="170" t="s">
        <v>1</v>
      </c>
      <c r="N241" s="171" t="s">
        <v>39</v>
      </c>
      <c r="O241" s="58"/>
      <c r="P241" s="157">
        <f t="shared" si="41"/>
        <v>0</v>
      </c>
      <c r="Q241" s="157">
        <v>6.1999999999999998E-3</v>
      </c>
      <c r="R241" s="157">
        <f t="shared" si="42"/>
        <v>4.3400000000000001E-2</v>
      </c>
      <c r="S241" s="157">
        <v>0</v>
      </c>
      <c r="T241" s="158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269</v>
      </c>
      <c r="AT241" s="159" t="s">
        <v>265</v>
      </c>
      <c r="AU241" s="159" t="s">
        <v>141</v>
      </c>
      <c r="AY241" s="14" t="s">
        <v>134</v>
      </c>
      <c r="BE241" s="160">
        <f t="shared" si="44"/>
        <v>0</v>
      </c>
      <c r="BF241" s="160">
        <f t="shared" si="45"/>
        <v>0</v>
      </c>
      <c r="BG241" s="160">
        <f t="shared" si="46"/>
        <v>0</v>
      </c>
      <c r="BH241" s="160">
        <f t="shared" si="47"/>
        <v>0</v>
      </c>
      <c r="BI241" s="160">
        <f t="shared" si="48"/>
        <v>0</v>
      </c>
      <c r="BJ241" s="14" t="s">
        <v>141</v>
      </c>
      <c r="BK241" s="161">
        <f t="shared" si="49"/>
        <v>0</v>
      </c>
      <c r="BL241" s="14" t="s">
        <v>176</v>
      </c>
      <c r="BM241" s="159" t="s">
        <v>982</v>
      </c>
    </row>
    <row r="242" spans="1:65" s="2" customFormat="1" ht="21.75" customHeight="1">
      <c r="A242" s="29"/>
      <c r="B242" s="147"/>
      <c r="C242" s="162" t="s">
        <v>983</v>
      </c>
      <c r="D242" s="162" t="s">
        <v>265</v>
      </c>
      <c r="E242" s="163" t="s">
        <v>984</v>
      </c>
      <c r="F242" s="164" t="s">
        <v>985</v>
      </c>
      <c r="G242" s="165" t="s">
        <v>318</v>
      </c>
      <c r="H242" s="166">
        <v>1</v>
      </c>
      <c r="I242" s="167"/>
      <c r="J242" s="166">
        <f t="shared" si="40"/>
        <v>0</v>
      </c>
      <c r="K242" s="168"/>
      <c r="L242" s="169"/>
      <c r="M242" s="170" t="s">
        <v>1</v>
      </c>
      <c r="N242" s="171" t="s">
        <v>39</v>
      </c>
      <c r="O242" s="58"/>
      <c r="P242" s="157">
        <f t="shared" si="41"/>
        <v>0</v>
      </c>
      <c r="Q242" s="157">
        <v>3.6700000000000001E-3</v>
      </c>
      <c r="R242" s="157">
        <f t="shared" si="42"/>
        <v>3.6700000000000001E-3</v>
      </c>
      <c r="S242" s="157">
        <v>0</v>
      </c>
      <c r="T242" s="158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269</v>
      </c>
      <c r="AT242" s="159" t="s">
        <v>265</v>
      </c>
      <c r="AU242" s="159" t="s">
        <v>141</v>
      </c>
      <c r="AY242" s="14" t="s">
        <v>134</v>
      </c>
      <c r="BE242" s="160">
        <f t="shared" si="44"/>
        <v>0</v>
      </c>
      <c r="BF242" s="160">
        <f t="shared" si="45"/>
        <v>0</v>
      </c>
      <c r="BG242" s="160">
        <f t="shared" si="46"/>
        <v>0</v>
      </c>
      <c r="BH242" s="160">
        <f t="shared" si="47"/>
        <v>0</v>
      </c>
      <c r="BI242" s="160">
        <f t="shared" si="48"/>
        <v>0</v>
      </c>
      <c r="BJ242" s="14" t="s">
        <v>141</v>
      </c>
      <c r="BK242" s="161">
        <f t="shared" si="49"/>
        <v>0</v>
      </c>
      <c r="BL242" s="14" t="s">
        <v>176</v>
      </c>
      <c r="BM242" s="159" t="s">
        <v>986</v>
      </c>
    </row>
    <row r="243" spans="1:65" s="2" customFormat="1" ht="48">
      <c r="A243" s="29"/>
      <c r="B243" s="30"/>
      <c r="C243" s="29"/>
      <c r="D243" s="177" t="s">
        <v>669</v>
      </c>
      <c r="E243" s="29"/>
      <c r="F243" s="178" t="s">
        <v>987</v>
      </c>
      <c r="G243" s="29"/>
      <c r="H243" s="29"/>
      <c r="I243" s="179"/>
      <c r="J243" s="29"/>
      <c r="K243" s="29"/>
      <c r="L243" s="30"/>
      <c r="M243" s="180"/>
      <c r="N243" s="181"/>
      <c r="O243" s="58"/>
      <c r="P243" s="58"/>
      <c r="Q243" s="58"/>
      <c r="R243" s="58"/>
      <c r="S243" s="58"/>
      <c r="T243" s="5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669</v>
      </c>
      <c r="AU243" s="14" t="s">
        <v>141</v>
      </c>
    </row>
    <row r="244" spans="1:65" s="2" customFormat="1" ht="24.15" customHeight="1">
      <c r="A244" s="29"/>
      <c r="B244" s="147"/>
      <c r="C244" s="148" t="s">
        <v>988</v>
      </c>
      <c r="D244" s="148" t="s">
        <v>136</v>
      </c>
      <c r="E244" s="149" t="s">
        <v>989</v>
      </c>
      <c r="F244" s="150" t="s">
        <v>990</v>
      </c>
      <c r="G244" s="151" t="s">
        <v>318</v>
      </c>
      <c r="H244" s="152">
        <v>6</v>
      </c>
      <c r="I244" s="153"/>
      <c r="J244" s="152">
        <f t="shared" ref="J244:J262" si="50">ROUND(I244*H244,3)</f>
        <v>0</v>
      </c>
      <c r="K244" s="154"/>
      <c r="L244" s="30"/>
      <c r="M244" s="155" t="s">
        <v>1</v>
      </c>
      <c r="N244" s="156" t="s">
        <v>39</v>
      </c>
      <c r="O244" s="58"/>
      <c r="P244" s="157">
        <f t="shared" ref="P244:P262" si="51">O244*H244</f>
        <v>0</v>
      </c>
      <c r="Q244" s="157">
        <v>8.0000000000000004E-4</v>
      </c>
      <c r="R244" s="157">
        <f t="shared" ref="R244:R262" si="52">Q244*H244</f>
        <v>4.8000000000000004E-3</v>
      </c>
      <c r="S244" s="157">
        <v>0</v>
      </c>
      <c r="T244" s="158">
        <f t="shared" ref="T244:T262" si="53"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176</v>
      </c>
      <c r="AT244" s="159" t="s">
        <v>136</v>
      </c>
      <c r="AU244" s="159" t="s">
        <v>141</v>
      </c>
      <c r="AY244" s="14" t="s">
        <v>134</v>
      </c>
      <c r="BE244" s="160">
        <f t="shared" ref="BE244:BE262" si="54">IF(N244="základná",J244,0)</f>
        <v>0</v>
      </c>
      <c r="BF244" s="160">
        <f t="shared" ref="BF244:BF262" si="55">IF(N244="znížená",J244,0)</f>
        <v>0</v>
      </c>
      <c r="BG244" s="160">
        <f t="shared" ref="BG244:BG262" si="56">IF(N244="zákl. prenesená",J244,0)</f>
        <v>0</v>
      </c>
      <c r="BH244" s="160">
        <f t="shared" ref="BH244:BH262" si="57">IF(N244="zníž. prenesená",J244,0)</f>
        <v>0</v>
      </c>
      <c r="BI244" s="160">
        <f t="shared" ref="BI244:BI262" si="58">IF(N244="nulová",J244,0)</f>
        <v>0</v>
      </c>
      <c r="BJ244" s="14" t="s">
        <v>141</v>
      </c>
      <c r="BK244" s="161">
        <f t="shared" ref="BK244:BK262" si="59">ROUND(I244*H244,3)</f>
        <v>0</v>
      </c>
      <c r="BL244" s="14" t="s">
        <v>176</v>
      </c>
      <c r="BM244" s="159" t="s">
        <v>991</v>
      </c>
    </row>
    <row r="245" spans="1:65" s="2" customFormat="1" ht="24.15" customHeight="1">
      <c r="A245" s="29"/>
      <c r="B245" s="147"/>
      <c r="C245" s="162" t="s">
        <v>992</v>
      </c>
      <c r="D245" s="162" t="s">
        <v>265</v>
      </c>
      <c r="E245" s="163" t="s">
        <v>993</v>
      </c>
      <c r="F245" s="164" t="s">
        <v>994</v>
      </c>
      <c r="G245" s="165" t="s">
        <v>318</v>
      </c>
      <c r="H245" s="166">
        <v>2</v>
      </c>
      <c r="I245" s="167"/>
      <c r="J245" s="166">
        <f t="shared" si="50"/>
        <v>0</v>
      </c>
      <c r="K245" s="168"/>
      <c r="L245" s="169"/>
      <c r="M245" s="170" t="s">
        <v>1</v>
      </c>
      <c r="N245" s="171" t="s">
        <v>39</v>
      </c>
      <c r="O245" s="58"/>
      <c r="P245" s="157">
        <f t="shared" si="51"/>
        <v>0</v>
      </c>
      <c r="Q245" s="157">
        <v>3.1E-2</v>
      </c>
      <c r="R245" s="157">
        <f t="shared" si="52"/>
        <v>6.2E-2</v>
      </c>
      <c r="S245" s="157">
        <v>0</v>
      </c>
      <c r="T245" s="158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9" t="s">
        <v>269</v>
      </c>
      <c r="AT245" s="159" t="s">
        <v>265</v>
      </c>
      <c r="AU245" s="159" t="s">
        <v>141</v>
      </c>
      <c r="AY245" s="14" t="s">
        <v>134</v>
      </c>
      <c r="BE245" s="160">
        <f t="shared" si="54"/>
        <v>0</v>
      </c>
      <c r="BF245" s="160">
        <f t="shared" si="55"/>
        <v>0</v>
      </c>
      <c r="BG245" s="160">
        <f t="shared" si="56"/>
        <v>0</v>
      </c>
      <c r="BH245" s="160">
        <f t="shared" si="57"/>
        <v>0</v>
      </c>
      <c r="BI245" s="160">
        <f t="shared" si="58"/>
        <v>0</v>
      </c>
      <c r="BJ245" s="14" t="s">
        <v>141</v>
      </c>
      <c r="BK245" s="161">
        <f t="shared" si="59"/>
        <v>0</v>
      </c>
      <c r="BL245" s="14" t="s">
        <v>176</v>
      </c>
      <c r="BM245" s="159" t="s">
        <v>995</v>
      </c>
    </row>
    <row r="246" spans="1:65" s="2" customFormat="1" ht="24.15" customHeight="1">
      <c r="A246" s="29"/>
      <c r="B246" s="147"/>
      <c r="C246" s="162" t="s">
        <v>996</v>
      </c>
      <c r="D246" s="162" t="s">
        <v>265</v>
      </c>
      <c r="E246" s="163" t="s">
        <v>997</v>
      </c>
      <c r="F246" s="164" t="s">
        <v>998</v>
      </c>
      <c r="G246" s="165" t="s">
        <v>318</v>
      </c>
      <c r="H246" s="166">
        <v>4</v>
      </c>
      <c r="I246" s="167"/>
      <c r="J246" s="166">
        <f t="shared" si="50"/>
        <v>0</v>
      </c>
      <c r="K246" s="168"/>
      <c r="L246" s="169"/>
      <c r="M246" s="170" t="s">
        <v>1</v>
      </c>
      <c r="N246" s="171" t="s">
        <v>39</v>
      </c>
      <c r="O246" s="58"/>
      <c r="P246" s="157">
        <f t="shared" si="51"/>
        <v>0</v>
      </c>
      <c r="Q246" s="157">
        <v>2.8000000000000001E-2</v>
      </c>
      <c r="R246" s="157">
        <f t="shared" si="52"/>
        <v>0.112</v>
      </c>
      <c r="S246" s="157">
        <v>0</v>
      </c>
      <c r="T246" s="158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269</v>
      </c>
      <c r="AT246" s="159" t="s">
        <v>265</v>
      </c>
      <c r="AU246" s="159" t="s">
        <v>141</v>
      </c>
      <c r="AY246" s="14" t="s">
        <v>134</v>
      </c>
      <c r="BE246" s="160">
        <f t="shared" si="54"/>
        <v>0</v>
      </c>
      <c r="BF246" s="160">
        <f t="shared" si="55"/>
        <v>0</v>
      </c>
      <c r="BG246" s="160">
        <f t="shared" si="56"/>
        <v>0</v>
      </c>
      <c r="BH246" s="160">
        <f t="shared" si="57"/>
        <v>0</v>
      </c>
      <c r="BI246" s="160">
        <f t="shared" si="58"/>
        <v>0</v>
      </c>
      <c r="BJ246" s="14" t="s">
        <v>141</v>
      </c>
      <c r="BK246" s="161">
        <f t="shared" si="59"/>
        <v>0</v>
      </c>
      <c r="BL246" s="14" t="s">
        <v>176</v>
      </c>
      <c r="BM246" s="159" t="s">
        <v>999</v>
      </c>
    </row>
    <row r="247" spans="1:65" s="2" customFormat="1" ht="24.15" customHeight="1">
      <c r="A247" s="29"/>
      <c r="B247" s="147"/>
      <c r="C247" s="148" t="s">
        <v>1000</v>
      </c>
      <c r="D247" s="148" t="s">
        <v>136</v>
      </c>
      <c r="E247" s="149" t="s">
        <v>1001</v>
      </c>
      <c r="F247" s="150" t="s">
        <v>1002</v>
      </c>
      <c r="G247" s="151" t="s">
        <v>559</v>
      </c>
      <c r="H247" s="152">
        <v>1</v>
      </c>
      <c r="I247" s="153"/>
      <c r="J247" s="152">
        <f t="shared" si="50"/>
        <v>0</v>
      </c>
      <c r="K247" s="154"/>
      <c r="L247" s="30"/>
      <c r="M247" s="155" t="s">
        <v>1</v>
      </c>
      <c r="N247" s="156" t="s">
        <v>39</v>
      </c>
      <c r="O247" s="58"/>
      <c r="P247" s="157">
        <f t="shared" si="51"/>
        <v>0</v>
      </c>
      <c r="Q247" s="157">
        <v>0</v>
      </c>
      <c r="R247" s="157">
        <f t="shared" si="52"/>
        <v>0</v>
      </c>
      <c r="S247" s="157">
        <v>1.7069999999999998E-2</v>
      </c>
      <c r="T247" s="158">
        <f t="shared" si="53"/>
        <v>1.7069999999999998E-2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9" t="s">
        <v>176</v>
      </c>
      <c r="AT247" s="159" t="s">
        <v>136</v>
      </c>
      <c r="AU247" s="159" t="s">
        <v>141</v>
      </c>
      <c r="AY247" s="14" t="s">
        <v>134</v>
      </c>
      <c r="BE247" s="160">
        <f t="shared" si="54"/>
        <v>0</v>
      </c>
      <c r="BF247" s="160">
        <f t="shared" si="55"/>
        <v>0</v>
      </c>
      <c r="BG247" s="160">
        <f t="shared" si="56"/>
        <v>0</v>
      </c>
      <c r="BH247" s="160">
        <f t="shared" si="57"/>
        <v>0</v>
      </c>
      <c r="BI247" s="160">
        <f t="shared" si="58"/>
        <v>0</v>
      </c>
      <c r="BJ247" s="14" t="s">
        <v>141</v>
      </c>
      <c r="BK247" s="161">
        <f t="shared" si="59"/>
        <v>0</v>
      </c>
      <c r="BL247" s="14" t="s">
        <v>176</v>
      </c>
      <c r="BM247" s="159" t="s">
        <v>1003</v>
      </c>
    </row>
    <row r="248" spans="1:65" s="2" customFormat="1" ht="33" customHeight="1">
      <c r="A248" s="29"/>
      <c r="B248" s="147"/>
      <c r="C248" s="148" t="s">
        <v>1004</v>
      </c>
      <c r="D248" s="148" t="s">
        <v>136</v>
      </c>
      <c r="E248" s="149" t="s">
        <v>1005</v>
      </c>
      <c r="F248" s="150" t="s">
        <v>1006</v>
      </c>
      <c r="G248" s="151" t="s">
        <v>318</v>
      </c>
      <c r="H248" s="152">
        <v>1</v>
      </c>
      <c r="I248" s="153"/>
      <c r="J248" s="152">
        <f t="shared" si="50"/>
        <v>0</v>
      </c>
      <c r="K248" s="154"/>
      <c r="L248" s="30"/>
      <c r="M248" s="155" t="s">
        <v>1</v>
      </c>
      <c r="N248" s="156" t="s">
        <v>39</v>
      </c>
      <c r="O248" s="58"/>
      <c r="P248" s="157">
        <f t="shared" si="51"/>
        <v>0</v>
      </c>
      <c r="Q248" s="157">
        <v>6.6E-4</v>
      </c>
      <c r="R248" s="157">
        <f t="shared" si="52"/>
        <v>6.6E-4</v>
      </c>
      <c r="S248" s="157">
        <v>0</v>
      </c>
      <c r="T248" s="158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9" t="s">
        <v>176</v>
      </c>
      <c r="AT248" s="159" t="s">
        <v>136</v>
      </c>
      <c r="AU248" s="159" t="s">
        <v>141</v>
      </c>
      <c r="AY248" s="14" t="s">
        <v>134</v>
      </c>
      <c r="BE248" s="160">
        <f t="shared" si="54"/>
        <v>0</v>
      </c>
      <c r="BF248" s="160">
        <f t="shared" si="55"/>
        <v>0</v>
      </c>
      <c r="BG248" s="160">
        <f t="shared" si="56"/>
        <v>0</v>
      </c>
      <c r="BH248" s="160">
        <f t="shared" si="57"/>
        <v>0</v>
      </c>
      <c r="BI248" s="160">
        <f t="shared" si="58"/>
        <v>0</v>
      </c>
      <c r="BJ248" s="14" t="s">
        <v>141</v>
      </c>
      <c r="BK248" s="161">
        <f t="shared" si="59"/>
        <v>0</v>
      </c>
      <c r="BL248" s="14" t="s">
        <v>176</v>
      </c>
      <c r="BM248" s="159" t="s">
        <v>1007</v>
      </c>
    </row>
    <row r="249" spans="1:65" s="2" customFormat="1" ht="24.15" customHeight="1">
      <c r="A249" s="29"/>
      <c r="B249" s="147"/>
      <c r="C249" s="162" t="s">
        <v>1008</v>
      </c>
      <c r="D249" s="162" t="s">
        <v>265</v>
      </c>
      <c r="E249" s="163" t="s">
        <v>1009</v>
      </c>
      <c r="F249" s="164" t="s">
        <v>1010</v>
      </c>
      <c r="G249" s="165" t="s">
        <v>318</v>
      </c>
      <c r="H249" s="166">
        <v>1</v>
      </c>
      <c r="I249" s="167"/>
      <c r="J249" s="166">
        <f t="shared" si="50"/>
        <v>0</v>
      </c>
      <c r="K249" s="168"/>
      <c r="L249" s="169"/>
      <c r="M249" s="170" t="s">
        <v>1</v>
      </c>
      <c r="N249" s="171" t="s">
        <v>39</v>
      </c>
      <c r="O249" s="58"/>
      <c r="P249" s="157">
        <f t="shared" si="51"/>
        <v>0</v>
      </c>
      <c r="Q249" s="157">
        <v>8.6499999999999997E-3</v>
      </c>
      <c r="R249" s="157">
        <f t="shared" si="52"/>
        <v>8.6499999999999997E-3</v>
      </c>
      <c r="S249" s="157">
        <v>0</v>
      </c>
      <c r="T249" s="158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9" t="s">
        <v>269</v>
      </c>
      <c r="AT249" s="159" t="s">
        <v>265</v>
      </c>
      <c r="AU249" s="159" t="s">
        <v>141</v>
      </c>
      <c r="AY249" s="14" t="s">
        <v>134</v>
      </c>
      <c r="BE249" s="160">
        <f t="shared" si="54"/>
        <v>0</v>
      </c>
      <c r="BF249" s="160">
        <f t="shared" si="55"/>
        <v>0</v>
      </c>
      <c r="BG249" s="160">
        <f t="shared" si="56"/>
        <v>0</v>
      </c>
      <c r="BH249" s="160">
        <f t="shared" si="57"/>
        <v>0</v>
      </c>
      <c r="BI249" s="160">
        <f t="shared" si="58"/>
        <v>0</v>
      </c>
      <c r="BJ249" s="14" t="s">
        <v>141</v>
      </c>
      <c r="BK249" s="161">
        <f t="shared" si="59"/>
        <v>0</v>
      </c>
      <c r="BL249" s="14" t="s">
        <v>176</v>
      </c>
      <c r="BM249" s="159" t="s">
        <v>1011</v>
      </c>
    </row>
    <row r="250" spans="1:65" s="2" customFormat="1" ht="16.5" customHeight="1">
      <c r="A250" s="29"/>
      <c r="B250" s="147"/>
      <c r="C250" s="148" t="s">
        <v>1012</v>
      </c>
      <c r="D250" s="148" t="s">
        <v>136</v>
      </c>
      <c r="E250" s="149" t="s">
        <v>1013</v>
      </c>
      <c r="F250" s="150" t="s">
        <v>1014</v>
      </c>
      <c r="G250" s="151" t="s">
        <v>559</v>
      </c>
      <c r="H250" s="152">
        <v>1</v>
      </c>
      <c r="I250" s="153"/>
      <c r="J250" s="152">
        <f t="shared" si="50"/>
        <v>0</v>
      </c>
      <c r="K250" s="154"/>
      <c r="L250" s="30"/>
      <c r="M250" s="155" t="s">
        <v>1</v>
      </c>
      <c r="N250" s="156" t="s">
        <v>39</v>
      </c>
      <c r="O250" s="58"/>
      <c r="P250" s="157">
        <f t="shared" si="51"/>
        <v>0</v>
      </c>
      <c r="Q250" s="157">
        <v>0</v>
      </c>
      <c r="R250" s="157">
        <f t="shared" si="52"/>
        <v>0</v>
      </c>
      <c r="S250" s="157">
        <v>3.4700000000000002E-2</v>
      </c>
      <c r="T250" s="158">
        <f t="shared" si="53"/>
        <v>3.4700000000000002E-2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9" t="s">
        <v>176</v>
      </c>
      <c r="AT250" s="159" t="s">
        <v>136</v>
      </c>
      <c r="AU250" s="159" t="s">
        <v>141</v>
      </c>
      <c r="AY250" s="14" t="s">
        <v>134</v>
      </c>
      <c r="BE250" s="160">
        <f t="shared" si="54"/>
        <v>0</v>
      </c>
      <c r="BF250" s="160">
        <f t="shared" si="55"/>
        <v>0</v>
      </c>
      <c r="BG250" s="160">
        <f t="shared" si="56"/>
        <v>0</v>
      </c>
      <c r="BH250" s="160">
        <f t="shared" si="57"/>
        <v>0</v>
      </c>
      <c r="BI250" s="160">
        <f t="shared" si="58"/>
        <v>0</v>
      </c>
      <c r="BJ250" s="14" t="s">
        <v>141</v>
      </c>
      <c r="BK250" s="161">
        <f t="shared" si="59"/>
        <v>0</v>
      </c>
      <c r="BL250" s="14" t="s">
        <v>176</v>
      </c>
      <c r="BM250" s="159" t="s">
        <v>1015</v>
      </c>
    </row>
    <row r="251" spans="1:65" s="2" customFormat="1" ht="33" customHeight="1">
      <c r="A251" s="29"/>
      <c r="B251" s="147"/>
      <c r="C251" s="148" t="s">
        <v>1016</v>
      </c>
      <c r="D251" s="148" t="s">
        <v>136</v>
      </c>
      <c r="E251" s="149" t="s">
        <v>1017</v>
      </c>
      <c r="F251" s="150" t="s">
        <v>1018</v>
      </c>
      <c r="G251" s="151" t="s">
        <v>318</v>
      </c>
      <c r="H251" s="152">
        <v>9</v>
      </c>
      <c r="I251" s="153"/>
      <c r="J251" s="152">
        <f t="shared" si="50"/>
        <v>0</v>
      </c>
      <c r="K251" s="154"/>
      <c r="L251" s="30"/>
      <c r="M251" s="155" t="s">
        <v>1</v>
      </c>
      <c r="N251" s="156" t="s">
        <v>39</v>
      </c>
      <c r="O251" s="58"/>
      <c r="P251" s="157">
        <f t="shared" si="51"/>
        <v>0</v>
      </c>
      <c r="Q251" s="157">
        <v>0</v>
      </c>
      <c r="R251" s="157">
        <f t="shared" si="52"/>
        <v>0</v>
      </c>
      <c r="S251" s="157">
        <v>0</v>
      </c>
      <c r="T251" s="158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9" t="s">
        <v>176</v>
      </c>
      <c r="AT251" s="159" t="s">
        <v>136</v>
      </c>
      <c r="AU251" s="159" t="s">
        <v>141</v>
      </c>
      <c r="AY251" s="14" t="s">
        <v>134</v>
      </c>
      <c r="BE251" s="160">
        <f t="shared" si="54"/>
        <v>0</v>
      </c>
      <c r="BF251" s="160">
        <f t="shared" si="55"/>
        <v>0</v>
      </c>
      <c r="BG251" s="160">
        <f t="shared" si="56"/>
        <v>0</v>
      </c>
      <c r="BH251" s="160">
        <f t="shared" si="57"/>
        <v>0</v>
      </c>
      <c r="BI251" s="160">
        <f t="shared" si="58"/>
        <v>0</v>
      </c>
      <c r="BJ251" s="14" t="s">
        <v>141</v>
      </c>
      <c r="BK251" s="161">
        <f t="shared" si="59"/>
        <v>0</v>
      </c>
      <c r="BL251" s="14" t="s">
        <v>176</v>
      </c>
      <c r="BM251" s="159" t="s">
        <v>1019</v>
      </c>
    </row>
    <row r="252" spans="1:65" s="2" customFormat="1" ht="16.5" customHeight="1">
      <c r="A252" s="29"/>
      <c r="B252" s="147"/>
      <c r="C252" s="162" t="s">
        <v>1020</v>
      </c>
      <c r="D252" s="162" t="s">
        <v>265</v>
      </c>
      <c r="E252" s="163" t="s">
        <v>1021</v>
      </c>
      <c r="F252" s="164" t="s">
        <v>1022</v>
      </c>
      <c r="G252" s="165" t="s">
        <v>318</v>
      </c>
      <c r="H252" s="166">
        <v>8</v>
      </c>
      <c r="I252" s="167"/>
      <c r="J252" s="166">
        <f t="shared" si="50"/>
        <v>0</v>
      </c>
      <c r="K252" s="168"/>
      <c r="L252" s="169"/>
      <c r="M252" s="170" t="s">
        <v>1</v>
      </c>
      <c r="N252" s="171" t="s">
        <v>39</v>
      </c>
      <c r="O252" s="58"/>
      <c r="P252" s="157">
        <f t="shared" si="51"/>
        <v>0</v>
      </c>
      <c r="Q252" s="157">
        <v>2E-3</v>
      </c>
      <c r="R252" s="157">
        <f t="shared" si="52"/>
        <v>1.6E-2</v>
      </c>
      <c r="S252" s="157">
        <v>0</v>
      </c>
      <c r="T252" s="158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9" t="s">
        <v>269</v>
      </c>
      <c r="AT252" s="159" t="s">
        <v>265</v>
      </c>
      <c r="AU252" s="159" t="s">
        <v>141</v>
      </c>
      <c r="AY252" s="14" t="s">
        <v>134</v>
      </c>
      <c r="BE252" s="160">
        <f t="shared" si="54"/>
        <v>0</v>
      </c>
      <c r="BF252" s="160">
        <f t="shared" si="55"/>
        <v>0</v>
      </c>
      <c r="BG252" s="160">
        <f t="shared" si="56"/>
        <v>0</v>
      </c>
      <c r="BH252" s="160">
        <f t="shared" si="57"/>
        <v>0</v>
      </c>
      <c r="BI252" s="160">
        <f t="shared" si="58"/>
        <v>0</v>
      </c>
      <c r="BJ252" s="14" t="s">
        <v>141</v>
      </c>
      <c r="BK252" s="161">
        <f t="shared" si="59"/>
        <v>0</v>
      </c>
      <c r="BL252" s="14" t="s">
        <v>176</v>
      </c>
      <c r="BM252" s="159" t="s">
        <v>1023</v>
      </c>
    </row>
    <row r="253" spans="1:65" s="2" customFormat="1" ht="16.5" customHeight="1">
      <c r="A253" s="29"/>
      <c r="B253" s="147"/>
      <c r="C253" s="162" t="s">
        <v>1024</v>
      </c>
      <c r="D253" s="162" t="s">
        <v>265</v>
      </c>
      <c r="E253" s="163" t="s">
        <v>1025</v>
      </c>
      <c r="F253" s="164" t="s">
        <v>1026</v>
      </c>
      <c r="G253" s="165" t="s">
        <v>318</v>
      </c>
      <c r="H253" s="166">
        <v>1</v>
      </c>
      <c r="I253" s="167"/>
      <c r="J253" s="166">
        <f t="shared" si="50"/>
        <v>0</v>
      </c>
      <c r="K253" s="168"/>
      <c r="L253" s="169"/>
      <c r="M253" s="170" t="s">
        <v>1</v>
      </c>
      <c r="N253" s="171" t="s">
        <v>39</v>
      </c>
      <c r="O253" s="58"/>
      <c r="P253" s="157">
        <f t="shared" si="51"/>
        <v>0</v>
      </c>
      <c r="Q253" s="157">
        <v>1.2999999999999999E-3</v>
      </c>
      <c r="R253" s="157">
        <f t="shared" si="52"/>
        <v>1.2999999999999999E-3</v>
      </c>
      <c r="S253" s="157">
        <v>0</v>
      </c>
      <c r="T253" s="158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9" t="s">
        <v>269</v>
      </c>
      <c r="AT253" s="159" t="s">
        <v>265</v>
      </c>
      <c r="AU253" s="159" t="s">
        <v>141</v>
      </c>
      <c r="AY253" s="14" t="s">
        <v>134</v>
      </c>
      <c r="BE253" s="160">
        <f t="shared" si="54"/>
        <v>0</v>
      </c>
      <c r="BF253" s="160">
        <f t="shared" si="55"/>
        <v>0</v>
      </c>
      <c r="BG253" s="160">
        <f t="shared" si="56"/>
        <v>0</v>
      </c>
      <c r="BH253" s="160">
        <f t="shared" si="57"/>
        <v>0</v>
      </c>
      <c r="BI253" s="160">
        <f t="shared" si="58"/>
        <v>0</v>
      </c>
      <c r="BJ253" s="14" t="s">
        <v>141</v>
      </c>
      <c r="BK253" s="161">
        <f t="shared" si="59"/>
        <v>0</v>
      </c>
      <c r="BL253" s="14" t="s">
        <v>176</v>
      </c>
      <c r="BM253" s="159" t="s">
        <v>1027</v>
      </c>
    </row>
    <row r="254" spans="1:65" s="2" customFormat="1" ht="21.75" customHeight="1">
      <c r="A254" s="29"/>
      <c r="B254" s="147"/>
      <c r="C254" s="148" t="s">
        <v>1028</v>
      </c>
      <c r="D254" s="148" t="s">
        <v>136</v>
      </c>
      <c r="E254" s="149" t="s">
        <v>1029</v>
      </c>
      <c r="F254" s="150" t="s">
        <v>1030</v>
      </c>
      <c r="G254" s="151" t="s">
        <v>318</v>
      </c>
      <c r="H254" s="152">
        <v>2</v>
      </c>
      <c r="I254" s="153"/>
      <c r="J254" s="152">
        <f t="shared" si="50"/>
        <v>0</v>
      </c>
      <c r="K254" s="154"/>
      <c r="L254" s="30"/>
      <c r="M254" s="155" t="s">
        <v>1</v>
      </c>
      <c r="N254" s="156" t="s">
        <v>39</v>
      </c>
      <c r="O254" s="58"/>
      <c r="P254" s="157">
        <f t="shared" si="51"/>
        <v>0</v>
      </c>
      <c r="Q254" s="157">
        <v>0</v>
      </c>
      <c r="R254" s="157">
        <f t="shared" si="52"/>
        <v>0</v>
      </c>
      <c r="S254" s="157">
        <v>0</v>
      </c>
      <c r="T254" s="158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9" t="s">
        <v>176</v>
      </c>
      <c r="AT254" s="159" t="s">
        <v>136</v>
      </c>
      <c r="AU254" s="159" t="s">
        <v>141</v>
      </c>
      <c r="AY254" s="14" t="s">
        <v>134</v>
      </c>
      <c r="BE254" s="160">
        <f t="shared" si="54"/>
        <v>0</v>
      </c>
      <c r="BF254" s="160">
        <f t="shared" si="55"/>
        <v>0</v>
      </c>
      <c r="BG254" s="160">
        <f t="shared" si="56"/>
        <v>0</v>
      </c>
      <c r="BH254" s="160">
        <f t="shared" si="57"/>
        <v>0</v>
      </c>
      <c r="BI254" s="160">
        <f t="shared" si="58"/>
        <v>0</v>
      </c>
      <c r="BJ254" s="14" t="s">
        <v>141</v>
      </c>
      <c r="BK254" s="161">
        <f t="shared" si="59"/>
        <v>0</v>
      </c>
      <c r="BL254" s="14" t="s">
        <v>176</v>
      </c>
      <c r="BM254" s="159" t="s">
        <v>1031</v>
      </c>
    </row>
    <row r="255" spans="1:65" s="2" customFormat="1" ht="16.5" customHeight="1">
      <c r="A255" s="29"/>
      <c r="B255" s="147"/>
      <c r="C255" s="162" t="s">
        <v>1032</v>
      </c>
      <c r="D255" s="162" t="s">
        <v>265</v>
      </c>
      <c r="E255" s="163" t="s">
        <v>1033</v>
      </c>
      <c r="F255" s="164" t="s">
        <v>1034</v>
      </c>
      <c r="G255" s="165" t="s">
        <v>318</v>
      </c>
      <c r="H255" s="166">
        <v>2</v>
      </c>
      <c r="I255" s="167"/>
      <c r="J255" s="166">
        <f t="shared" si="50"/>
        <v>0</v>
      </c>
      <c r="K255" s="168"/>
      <c r="L255" s="169"/>
      <c r="M255" s="170" t="s">
        <v>1</v>
      </c>
      <c r="N255" s="171" t="s">
        <v>39</v>
      </c>
      <c r="O255" s="58"/>
      <c r="P255" s="157">
        <f t="shared" si="51"/>
        <v>0</v>
      </c>
      <c r="Q255" s="157">
        <v>1.4E-3</v>
      </c>
      <c r="R255" s="157">
        <f t="shared" si="52"/>
        <v>2.8E-3</v>
      </c>
      <c r="S255" s="157">
        <v>0</v>
      </c>
      <c r="T255" s="158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9" t="s">
        <v>269</v>
      </c>
      <c r="AT255" s="159" t="s">
        <v>265</v>
      </c>
      <c r="AU255" s="159" t="s">
        <v>141</v>
      </c>
      <c r="AY255" s="14" t="s">
        <v>134</v>
      </c>
      <c r="BE255" s="160">
        <f t="shared" si="54"/>
        <v>0</v>
      </c>
      <c r="BF255" s="160">
        <f t="shared" si="55"/>
        <v>0</v>
      </c>
      <c r="BG255" s="160">
        <f t="shared" si="56"/>
        <v>0</v>
      </c>
      <c r="BH255" s="160">
        <f t="shared" si="57"/>
        <v>0</v>
      </c>
      <c r="BI255" s="160">
        <f t="shared" si="58"/>
        <v>0</v>
      </c>
      <c r="BJ255" s="14" t="s">
        <v>141</v>
      </c>
      <c r="BK255" s="161">
        <f t="shared" si="59"/>
        <v>0</v>
      </c>
      <c r="BL255" s="14" t="s">
        <v>176</v>
      </c>
      <c r="BM255" s="159" t="s">
        <v>1035</v>
      </c>
    </row>
    <row r="256" spans="1:65" s="2" customFormat="1" ht="33" customHeight="1">
      <c r="A256" s="29"/>
      <c r="B256" s="147"/>
      <c r="C256" s="148" t="s">
        <v>1036</v>
      </c>
      <c r="D256" s="148" t="s">
        <v>136</v>
      </c>
      <c r="E256" s="149" t="s">
        <v>1037</v>
      </c>
      <c r="F256" s="150" t="s">
        <v>1038</v>
      </c>
      <c r="G256" s="151" t="s">
        <v>318</v>
      </c>
      <c r="H256" s="152">
        <v>8</v>
      </c>
      <c r="I256" s="153"/>
      <c r="J256" s="152">
        <f t="shared" si="50"/>
        <v>0</v>
      </c>
      <c r="K256" s="154"/>
      <c r="L256" s="30"/>
      <c r="M256" s="155" t="s">
        <v>1</v>
      </c>
      <c r="N256" s="156" t="s">
        <v>39</v>
      </c>
      <c r="O256" s="58"/>
      <c r="P256" s="157">
        <f t="shared" si="51"/>
        <v>0</v>
      </c>
      <c r="Q256" s="157">
        <v>0</v>
      </c>
      <c r="R256" s="157">
        <f t="shared" si="52"/>
        <v>0</v>
      </c>
      <c r="S256" s="157">
        <v>0</v>
      </c>
      <c r="T256" s="158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9" t="s">
        <v>176</v>
      </c>
      <c r="AT256" s="159" t="s">
        <v>136</v>
      </c>
      <c r="AU256" s="159" t="s">
        <v>141</v>
      </c>
      <c r="AY256" s="14" t="s">
        <v>134</v>
      </c>
      <c r="BE256" s="160">
        <f t="shared" si="54"/>
        <v>0</v>
      </c>
      <c r="BF256" s="160">
        <f t="shared" si="55"/>
        <v>0</v>
      </c>
      <c r="BG256" s="160">
        <f t="shared" si="56"/>
        <v>0</v>
      </c>
      <c r="BH256" s="160">
        <f t="shared" si="57"/>
        <v>0</v>
      </c>
      <c r="BI256" s="160">
        <f t="shared" si="58"/>
        <v>0</v>
      </c>
      <c r="BJ256" s="14" t="s">
        <v>141</v>
      </c>
      <c r="BK256" s="161">
        <f t="shared" si="59"/>
        <v>0</v>
      </c>
      <c r="BL256" s="14" t="s">
        <v>176</v>
      </c>
      <c r="BM256" s="159" t="s">
        <v>1039</v>
      </c>
    </row>
    <row r="257" spans="1:65" s="2" customFormat="1" ht="21.75" customHeight="1">
      <c r="A257" s="29"/>
      <c r="B257" s="147"/>
      <c r="C257" s="162" t="s">
        <v>1040</v>
      </c>
      <c r="D257" s="162" t="s">
        <v>265</v>
      </c>
      <c r="E257" s="163" t="s">
        <v>1041</v>
      </c>
      <c r="F257" s="164" t="s">
        <v>1042</v>
      </c>
      <c r="G257" s="165" t="s">
        <v>318</v>
      </c>
      <c r="H257" s="166">
        <v>8</v>
      </c>
      <c r="I257" s="167"/>
      <c r="J257" s="166">
        <f t="shared" si="50"/>
        <v>0</v>
      </c>
      <c r="K257" s="168"/>
      <c r="L257" s="169"/>
      <c r="M257" s="170" t="s">
        <v>1</v>
      </c>
      <c r="N257" s="171" t="s">
        <v>39</v>
      </c>
      <c r="O257" s="58"/>
      <c r="P257" s="157">
        <f t="shared" si="51"/>
        <v>0</v>
      </c>
      <c r="Q257" s="157">
        <v>7.3999999999999999E-4</v>
      </c>
      <c r="R257" s="157">
        <f t="shared" si="52"/>
        <v>5.9199999999999999E-3</v>
      </c>
      <c r="S257" s="157">
        <v>0</v>
      </c>
      <c r="T257" s="158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9" t="s">
        <v>269</v>
      </c>
      <c r="AT257" s="159" t="s">
        <v>265</v>
      </c>
      <c r="AU257" s="159" t="s">
        <v>141</v>
      </c>
      <c r="AY257" s="14" t="s">
        <v>134</v>
      </c>
      <c r="BE257" s="160">
        <f t="shared" si="54"/>
        <v>0</v>
      </c>
      <c r="BF257" s="160">
        <f t="shared" si="55"/>
        <v>0</v>
      </c>
      <c r="BG257" s="160">
        <f t="shared" si="56"/>
        <v>0</v>
      </c>
      <c r="BH257" s="160">
        <f t="shared" si="57"/>
        <v>0</v>
      </c>
      <c r="BI257" s="160">
        <f t="shared" si="58"/>
        <v>0</v>
      </c>
      <c r="BJ257" s="14" t="s">
        <v>141</v>
      </c>
      <c r="BK257" s="161">
        <f t="shared" si="59"/>
        <v>0</v>
      </c>
      <c r="BL257" s="14" t="s">
        <v>176</v>
      </c>
      <c r="BM257" s="159" t="s">
        <v>1043</v>
      </c>
    </row>
    <row r="258" spans="1:65" s="2" customFormat="1" ht="33" customHeight="1">
      <c r="A258" s="29"/>
      <c r="B258" s="147"/>
      <c r="C258" s="148" t="s">
        <v>1044</v>
      </c>
      <c r="D258" s="148" t="s">
        <v>136</v>
      </c>
      <c r="E258" s="149" t="s">
        <v>1045</v>
      </c>
      <c r="F258" s="150" t="s">
        <v>1046</v>
      </c>
      <c r="G258" s="151" t="s">
        <v>318</v>
      </c>
      <c r="H258" s="152">
        <v>1</v>
      </c>
      <c r="I258" s="153"/>
      <c r="J258" s="152">
        <f t="shared" si="50"/>
        <v>0</v>
      </c>
      <c r="K258" s="154"/>
      <c r="L258" s="30"/>
      <c r="M258" s="155" t="s">
        <v>1</v>
      </c>
      <c r="N258" s="156" t="s">
        <v>39</v>
      </c>
      <c r="O258" s="58"/>
      <c r="P258" s="157">
        <f t="shared" si="51"/>
        <v>0</v>
      </c>
      <c r="Q258" s="157">
        <v>1.0000000000000001E-5</v>
      </c>
      <c r="R258" s="157">
        <f t="shared" si="52"/>
        <v>1.0000000000000001E-5</v>
      </c>
      <c r="S258" s="157">
        <v>0</v>
      </c>
      <c r="T258" s="158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9" t="s">
        <v>176</v>
      </c>
      <c r="AT258" s="159" t="s">
        <v>136</v>
      </c>
      <c r="AU258" s="159" t="s">
        <v>141</v>
      </c>
      <c r="AY258" s="14" t="s">
        <v>134</v>
      </c>
      <c r="BE258" s="160">
        <f t="shared" si="54"/>
        <v>0</v>
      </c>
      <c r="BF258" s="160">
        <f t="shared" si="55"/>
        <v>0</v>
      </c>
      <c r="BG258" s="160">
        <f t="shared" si="56"/>
        <v>0</v>
      </c>
      <c r="BH258" s="160">
        <f t="shared" si="57"/>
        <v>0</v>
      </c>
      <c r="BI258" s="160">
        <f t="shared" si="58"/>
        <v>0</v>
      </c>
      <c r="BJ258" s="14" t="s">
        <v>141</v>
      </c>
      <c r="BK258" s="161">
        <f t="shared" si="59"/>
        <v>0</v>
      </c>
      <c r="BL258" s="14" t="s">
        <v>176</v>
      </c>
      <c r="BM258" s="159" t="s">
        <v>1047</v>
      </c>
    </row>
    <row r="259" spans="1:65" s="2" customFormat="1" ht="24.15" customHeight="1">
      <c r="A259" s="29"/>
      <c r="B259" s="147"/>
      <c r="C259" s="162" t="s">
        <v>1048</v>
      </c>
      <c r="D259" s="162" t="s">
        <v>265</v>
      </c>
      <c r="E259" s="163" t="s">
        <v>1049</v>
      </c>
      <c r="F259" s="164" t="s">
        <v>1050</v>
      </c>
      <c r="G259" s="165" t="s">
        <v>318</v>
      </c>
      <c r="H259" s="166">
        <v>1</v>
      </c>
      <c r="I259" s="167"/>
      <c r="J259" s="166">
        <f t="shared" si="50"/>
        <v>0</v>
      </c>
      <c r="K259" s="168"/>
      <c r="L259" s="169"/>
      <c r="M259" s="170" t="s">
        <v>1</v>
      </c>
      <c r="N259" s="171" t="s">
        <v>39</v>
      </c>
      <c r="O259" s="58"/>
      <c r="P259" s="157">
        <f t="shared" si="51"/>
        <v>0</v>
      </c>
      <c r="Q259" s="157">
        <v>3.6000000000000002E-4</v>
      </c>
      <c r="R259" s="157">
        <f t="shared" si="52"/>
        <v>3.6000000000000002E-4</v>
      </c>
      <c r="S259" s="157">
        <v>0</v>
      </c>
      <c r="T259" s="158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9" t="s">
        <v>269</v>
      </c>
      <c r="AT259" s="159" t="s">
        <v>265</v>
      </c>
      <c r="AU259" s="159" t="s">
        <v>141</v>
      </c>
      <c r="AY259" s="14" t="s">
        <v>134</v>
      </c>
      <c r="BE259" s="160">
        <f t="shared" si="54"/>
        <v>0</v>
      </c>
      <c r="BF259" s="160">
        <f t="shared" si="55"/>
        <v>0</v>
      </c>
      <c r="BG259" s="160">
        <f t="shared" si="56"/>
        <v>0</v>
      </c>
      <c r="BH259" s="160">
        <f t="shared" si="57"/>
        <v>0</v>
      </c>
      <c r="BI259" s="160">
        <f t="shared" si="58"/>
        <v>0</v>
      </c>
      <c r="BJ259" s="14" t="s">
        <v>141</v>
      </c>
      <c r="BK259" s="161">
        <f t="shared" si="59"/>
        <v>0</v>
      </c>
      <c r="BL259" s="14" t="s">
        <v>176</v>
      </c>
      <c r="BM259" s="159" t="s">
        <v>1051</v>
      </c>
    </row>
    <row r="260" spans="1:65" s="2" customFormat="1" ht="24.15" customHeight="1">
      <c r="A260" s="29"/>
      <c r="B260" s="147"/>
      <c r="C260" s="148" t="s">
        <v>1052</v>
      </c>
      <c r="D260" s="148" t="s">
        <v>136</v>
      </c>
      <c r="E260" s="149" t="s">
        <v>1053</v>
      </c>
      <c r="F260" s="150" t="s">
        <v>1054</v>
      </c>
      <c r="G260" s="151" t="s">
        <v>318</v>
      </c>
      <c r="H260" s="152">
        <v>2</v>
      </c>
      <c r="I260" s="153"/>
      <c r="J260" s="152">
        <f t="shared" si="50"/>
        <v>0</v>
      </c>
      <c r="K260" s="154"/>
      <c r="L260" s="30"/>
      <c r="M260" s="155" t="s">
        <v>1</v>
      </c>
      <c r="N260" s="156" t="s">
        <v>39</v>
      </c>
      <c r="O260" s="58"/>
      <c r="P260" s="157">
        <f t="shared" si="51"/>
        <v>0</v>
      </c>
      <c r="Q260" s="157">
        <v>0</v>
      </c>
      <c r="R260" s="157">
        <f t="shared" si="52"/>
        <v>0</v>
      </c>
      <c r="S260" s="157">
        <v>0</v>
      </c>
      <c r="T260" s="158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9" t="s">
        <v>176</v>
      </c>
      <c r="AT260" s="159" t="s">
        <v>136</v>
      </c>
      <c r="AU260" s="159" t="s">
        <v>141</v>
      </c>
      <c r="AY260" s="14" t="s">
        <v>134</v>
      </c>
      <c r="BE260" s="160">
        <f t="shared" si="54"/>
        <v>0</v>
      </c>
      <c r="BF260" s="160">
        <f t="shared" si="55"/>
        <v>0</v>
      </c>
      <c r="BG260" s="160">
        <f t="shared" si="56"/>
        <v>0</v>
      </c>
      <c r="BH260" s="160">
        <f t="shared" si="57"/>
        <v>0</v>
      </c>
      <c r="BI260" s="160">
        <f t="shared" si="58"/>
        <v>0</v>
      </c>
      <c r="BJ260" s="14" t="s">
        <v>141</v>
      </c>
      <c r="BK260" s="161">
        <f t="shared" si="59"/>
        <v>0</v>
      </c>
      <c r="BL260" s="14" t="s">
        <v>176</v>
      </c>
      <c r="BM260" s="159" t="s">
        <v>1055</v>
      </c>
    </row>
    <row r="261" spans="1:65" s="2" customFormat="1" ht="16.5" customHeight="1">
      <c r="A261" s="29"/>
      <c r="B261" s="147"/>
      <c r="C261" s="162" t="s">
        <v>1056</v>
      </c>
      <c r="D261" s="162" t="s">
        <v>265</v>
      </c>
      <c r="E261" s="163" t="s">
        <v>1057</v>
      </c>
      <c r="F261" s="164" t="s">
        <v>1058</v>
      </c>
      <c r="G261" s="165" t="s">
        <v>318</v>
      </c>
      <c r="H261" s="166">
        <v>2</v>
      </c>
      <c r="I261" s="167"/>
      <c r="J261" s="166">
        <f t="shared" si="50"/>
        <v>0</v>
      </c>
      <c r="K261" s="168"/>
      <c r="L261" s="169"/>
      <c r="M261" s="170" t="s">
        <v>1</v>
      </c>
      <c r="N261" s="171" t="s">
        <v>39</v>
      </c>
      <c r="O261" s="58"/>
      <c r="P261" s="157">
        <f t="shared" si="51"/>
        <v>0</v>
      </c>
      <c r="Q261" s="157">
        <v>1.8000000000000001E-4</v>
      </c>
      <c r="R261" s="157">
        <f t="shared" si="52"/>
        <v>3.6000000000000002E-4</v>
      </c>
      <c r="S261" s="157">
        <v>0</v>
      </c>
      <c r="T261" s="158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9" t="s">
        <v>269</v>
      </c>
      <c r="AT261" s="159" t="s">
        <v>265</v>
      </c>
      <c r="AU261" s="159" t="s">
        <v>141</v>
      </c>
      <c r="AY261" s="14" t="s">
        <v>134</v>
      </c>
      <c r="BE261" s="160">
        <f t="shared" si="54"/>
        <v>0</v>
      </c>
      <c r="BF261" s="160">
        <f t="shared" si="55"/>
        <v>0</v>
      </c>
      <c r="BG261" s="160">
        <f t="shared" si="56"/>
        <v>0</v>
      </c>
      <c r="BH261" s="160">
        <f t="shared" si="57"/>
        <v>0</v>
      </c>
      <c r="BI261" s="160">
        <f t="shared" si="58"/>
        <v>0</v>
      </c>
      <c r="BJ261" s="14" t="s">
        <v>141</v>
      </c>
      <c r="BK261" s="161">
        <f t="shared" si="59"/>
        <v>0</v>
      </c>
      <c r="BL261" s="14" t="s">
        <v>176</v>
      </c>
      <c r="BM261" s="159" t="s">
        <v>1059</v>
      </c>
    </row>
    <row r="262" spans="1:65" s="2" customFormat="1" ht="24.15" customHeight="1">
      <c r="A262" s="29"/>
      <c r="B262" s="147"/>
      <c r="C262" s="148" t="s">
        <v>1060</v>
      </c>
      <c r="D262" s="148" t="s">
        <v>136</v>
      </c>
      <c r="E262" s="149" t="s">
        <v>1061</v>
      </c>
      <c r="F262" s="150" t="s">
        <v>1062</v>
      </c>
      <c r="G262" s="151" t="s">
        <v>228</v>
      </c>
      <c r="H262" s="152">
        <v>0.63800000000000001</v>
      </c>
      <c r="I262" s="153"/>
      <c r="J262" s="152">
        <f t="shared" si="50"/>
        <v>0</v>
      </c>
      <c r="K262" s="154"/>
      <c r="L262" s="30"/>
      <c r="M262" s="155" t="s">
        <v>1</v>
      </c>
      <c r="N262" s="156" t="s">
        <v>39</v>
      </c>
      <c r="O262" s="58"/>
      <c r="P262" s="157">
        <f t="shared" si="51"/>
        <v>0</v>
      </c>
      <c r="Q262" s="157">
        <v>0</v>
      </c>
      <c r="R262" s="157">
        <f t="shared" si="52"/>
        <v>0</v>
      </c>
      <c r="S262" s="157">
        <v>0</v>
      </c>
      <c r="T262" s="158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9" t="s">
        <v>176</v>
      </c>
      <c r="AT262" s="159" t="s">
        <v>136</v>
      </c>
      <c r="AU262" s="159" t="s">
        <v>141</v>
      </c>
      <c r="AY262" s="14" t="s">
        <v>134</v>
      </c>
      <c r="BE262" s="160">
        <f t="shared" si="54"/>
        <v>0</v>
      </c>
      <c r="BF262" s="160">
        <f t="shared" si="55"/>
        <v>0</v>
      </c>
      <c r="BG262" s="160">
        <f t="shared" si="56"/>
        <v>0</v>
      </c>
      <c r="BH262" s="160">
        <f t="shared" si="57"/>
        <v>0</v>
      </c>
      <c r="BI262" s="160">
        <f t="shared" si="58"/>
        <v>0</v>
      </c>
      <c r="BJ262" s="14" t="s">
        <v>141</v>
      </c>
      <c r="BK262" s="161">
        <f t="shared" si="59"/>
        <v>0</v>
      </c>
      <c r="BL262" s="14" t="s">
        <v>176</v>
      </c>
      <c r="BM262" s="159" t="s">
        <v>1063</v>
      </c>
    </row>
    <row r="263" spans="1:65" s="12" customFormat="1" ht="25.95" customHeight="1">
      <c r="B263" s="134"/>
      <c r="D263" s="135" t="s">
        <v>72</v>
      </c>
      <c r="E263" s="136" t="s">
        <v>265</v>
      </c>
      <c r="F263" s="136" t="s">
        <v>421</v>
      </c>
      <c r="I263" s="137"/>
      <c r="J263" s="138">
        <f>BK263</f>
        <v>0</v>
      </c>
      <c r="L263" s="134"/>
      <c r="M263" s="139"/>
      <c r="N263" s="140"/>
      <c r="O263" s="140"/>
      <c r="P263" s="141">
        <f>P264</f>
        <v>0</v>
      </c>
      <c r="Q263" s="140"/>
      <c r="R263" s="141">
        <f>R264</f>
        <v>0</v>
      </c>
      <c r="S263" s="140"/>
      <c r="T263" s="142">
        <f>T264</f>
        <v>0</v>
      </c>
      <c r="AR263" s="135" t="s">
        <v>146</v>
      </c>
      <c r="AT263" s="143" t="s">
        <v>72</v>
      </c>
      <c r="AU263" s="143" t="s">
        <v>73</v>
      </c>
      <c r="AY263" s="135" t="s">
        <v>134</v>
      </c>
      <c r="BK263" s="144">
        <f>BK264</f>
        <v>0</v>
      </c>
    </row>
    <row r="264" spans="1:65" s="12" customFormat="1" ht="22.8" customHeight="1">
      <c r="B264" s="134"/>
      <c r="D264" s="135" t="s">
        <v>72</v>
      </c>
      <c r="E264" s="145" t="s">
        <v>1064</v>
      </c>
      <c r="F264" s="145" t="s">
        <v>1065</v>
      </c>
      <c r="I264" s="137"/>
      <c r="J264" s="146">
        <f>BK264</f>
        <v>0</v>
      </c>
      <c r="L264" s="134"/>
      <c r="M264" s="139"/>
      <c r="N264" s="140"/>
      <c r="O264" s="140"/>
      <c r="P264" s="141">
        <f>P265</f>
        <v>0</v>
      </c>
      <c r="Q264" s="140"/>
      <c r="R264" s="141">
        <f>R265</f>
        <v>0</v>
      </c>
      <c r="S264" s="140"/>
      <c r="T264" s="142">
        <f>T265</f>
        <v>0</v>
      </c>
      <c r="AR264" s="135" t="s">
        <v>146</v>
      </c>
      <c r="AT264" s="143" t="s">
        <v>72</v>
      </c>
      <c r="AU264" s="143" t="s">
        <v>81</v>
      </c>
      <c r="AY264" s="135" t="s">
        <v>134</v>
      </c>
      <c r="BK264" s="144">
        <f>BK265</f>
        <v>0</v>
      </c>
    </row>
    <row r="265" spans="1:65" s="2" customFormat="1" ht="24.15" customHeight="1">
      <c r="A265" s="29"/>
      <c r="B265" s="147"/>
      <c r="C265" s="148" t="s">
        <v>1066</v>
      </c>
      <c r="D265" s="148" t="s">
        <v>136</v>
      </c>
      <c r="E265" s="149" t="s">
        <v>1067</v>
      </c>
      <c r="F265" s="150" t="s">
        <v>1068</v>
      </c>
      <c r="G265" s="151" t="s">
        <v>318</v>
      </c>
      <c r="H265" s="152">
        <v>2</v>
      </c>
      <c r="I265" s="153"/>
      <c r="J265" s="152">
        <f>ROUND(I265*H265,3)</f>
        <v>0</v>
      </c>
      <c r="K265" s="154"/>
      <c r="L265" s="30"/>
      <c r="M265" s="155" t="s">
        <v>1</v>
      </c>
      <c r="N265" s="156" t="s">
        <v>39</v>
      </c>
      <c r="O265" s="58"/>
      <c r="P265" s="157">
        <f>O265*H265</f>
        <v>0</v>
      </c>
      <c r="Q265" s="157">
        <v>0</v>
      </c>
      <c r="R265" s="157">
        <f>Q265*H265</f>
        <v>0</v>
      </c>
      <c r="S265" s="157">
        <v>0</v>
      </c>
      <c r="T265" s="158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9" t="s">
        <v>426</v>
      </c>
      <c r="AT265" s="159" t="s">
        <v>136</v>
      </c>
      <c r="AU265" s="159" t="s">
        <v>141</v>
      </c>
      <c r="AY265" s="14" t="s">
        <v>134</v>
      </c>
      <c r="BE265" s="160">
        <f>IF(N265="základná",J265,0)</f>
        <v>0</v>
      </c>
      <c r="BF265" s="160">
        <f>IF(N265="znížená",J265,0)</f>
        <v>0</v>
      </c>
      <c r="BG265" s="160">
        <f>IF(N265="zákl. prenesená",J265,0)</f>
        <v>0</v>
      </c>
      <c r="BH265" s="160">
        <f>IF(N265="zníž. prenesená",J265,0)</f>
        <v>0</v>
      </c>
      <c r="BI265" s="160">
        <f>IF(N265="nulová",J265,0)</f>
        <v>0</v>
      </c>
      <c r="BJ265" s="14" t="s">
        <v>141</v>
      </c>
      <c r="BK265" s="161">
        <f>ROUND(I265*H265,3)</f>
        <v>0</v>
      </c>
      <c r="BL265" s="14" t="s">
        <v>426</v>
      </c>
      <c r="BM265" s="159" t="s">
        <v>1069</v>
      </c>
    </row>
    <row r="266" spans="1:65" s="12" customFormat="1" ht="25.95" customHeight="1">
      <c r="B266" s="134"/>
      <c r="D266" s="135" t="s">
        <v>72</v>
      </c>
      <c r="E266" s="136" t="s">
        <v>1070</v>
      </c>
      <c r="F266" s="136" t="s">
        <v>1071</v>
      </c>
      <c r="I266" s="137"/>
      <c r="J266" s="138">
        <f>BK266</f>
        <v>0</v>
      </c>
      <c r="L266" s="134"/>
      <c r="M266" s="139"/>
      <c r="N266" s="140"/>
      <c r="O266" s="140"/>
      <c r="P266" s="141">
        <f>P267</f>
        <v>0</v>
      </c>
      <c r="Q266" s="140"/>
      <c r="R266" s="141">
        <f>R267</f>
        <v>0</v>
      </c>
      <c r="S266" s="140"/>
      <c r="T266" s="142">
        <f>T267</f>
        <v>0</v>
      </c>
      <c r="AR266" s="135" t="s">
        <v>140</v>
      </c>
      <c r="AT266" s="143" t="s">
        <v>72</v>
      </c>
      <c r="AU266" s="143" t="s">
        <v>73</v>
      </c>
      <c r="AY266" s="135" t="s">
        <v>134</v>
      </c>
      <c r="BK266" s="144">
        <f>BK267</f>
        <v>0</v>
      </c>
    </row>
    <row r="267" spans="1:65" s="2" customFormat="1" ht="16.5" customHeight="1">
      <c r="A267" s="29"/>
      <c r="B267" s="147"/>
      <c r="C267" s="148" t="s">
        <v>1072</v>
      </c>
      <c r="D267" s="148" t="s">
        <v>136</v>
      </c>
      <c r="E267" s="149" t="s">
        <v>1073</v>
      </c>
      <c r="F267" s="150" t="s">
        <v>1074</v>
      </c>
      <c r="G267" s="151" t="s">
        <v>1075</v>
      </c>
      <c r="H267" s="152">
        <v>40</v>
      </c>
      <c r="I267" s="153"/>
      <c r="J267" s="152">
        <f>ROUND(I267*H267,3)</f>
        <v>0</v>
      </c>
      <c r="K267" s="154"/>
      <c r="L267" s="30"/>
      <c r="M267" s="172" t="s">
        <v>1</v>
      </c>
      <c r="N267" s="173" t="s">
        <v>39</v>
      </c>
      <c r="O267" s="174"/>
      <c r="P267" s="175">
        <f>O267*H267</f>
        <v>0</v>
      </c>
      <c r="Q267" s="175">
        <v>0</v>
      </c>
      <c r="R267" s="175">
        <f>Q267*H267</f>
        <v>0</v>
      </c>
      <c r="S267" s="175">
        <v>0</v>
      </c>
      <c r="T267" s="176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9" t="s">
        <v>1076</v>
      </c>
      <c r="AT267" s="159" t="s">
        <v>136</v>
      </c>
      <c r="AU267" s="159" t="s">
        <v>81</v>
      </c>
      <c r="AY267" s="14" t="s">
        <v>134</v>
      </c>
      <c r="BE267" s="160">
        <f>IF(N267="základná",J267,0)</f>
        <v>0</v>
      </c>
      <c r="BF267" s="160">
        <f>IF(N267="znížená",J267,0)</f>
        <v>0</v>
      </c>
      <c r="BG267" s="160">
        <f>IF(N267="zákl. prenesená",J267,0)</f>
        <v>0</v>
      </c>
      <c r="BH267" s="160">
        <f>IF(N267="zníž. prenesená",J267,0)</f>
        <v>0</v>
      </c>
      <c r="BI267" s="160">
        <f>IF(N267="nulová",J267,0)</f>
        <v>0</v>
      </c>
      <c r="BJ267" s="14" t="s">
        <v>141</v>
      </c>
      <c r="BK267" s="161">
        <f>ROUND(I267*H267,3)</f>
        <v>0</v>
      </c>
      <c r="BL267" s="14" t="s">
        <v>1076</v>
      </c>
      <c r="BM267" s="159" t="s">
        <v>1077</v>
      </c>
    </row>
    <row r="268" spans="1:65" s="2" customFormat="1" ht="6.9" customHeight="1">
      <c r="A268" s="29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30"/>
      <c r="M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</row>
  </sheetData>
  <autoFilter ref="C126:K26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2"/>
  <sheetViews>
    <sheetView showGridLines="0" workbookViewId="0">
      <selection activeCell="J12" sqref="J1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5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97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6" t="str">
        <f>'Rekapitulácia stavby'!K6</f>
        <v>Obnova kultúrneho domu Borša</v>
      </c>
      <c r="F7" s="227"/>
      <c r="G7" s="227"/>
      <c r="H7" s="227"/>
      <c r="L7" s="17"/>
    </row>
    <row r="8" spans="1:46" s="2" customFormat="1" ht="12" customHeight="1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4" t="s">
        <v>1078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6"/>
      <c r="G18" s="206"/>
      <c r="H18" s="206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1" t="s">
        <v>1</v>
      </c>
      <c r="F27" s="211"/>
      <c r="G27" s="211"/>
      <c r="H27" s="21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ROUND(J121,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ROUND((SUM(BE121:BE241)),  2)</f>
        <v>0</v>
      </c>
      <c r="G33" s="100"/>
      <c r="H33" s="100"/>
      <c r="I33" s="101">
        <v>0.2</v>
      </c>
      <c r="J33" s="99">
        <f>ROUND(((SUM(BE121:BE241))*I33),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ROUND((SUM(BF121:BF241)),  2)</f>
        <v>0</v>
      </c>
      <c r="G34" s="100"/>
      <c r="H34" s="100"/>
      <c r="I34" s="101">
        <v>0.2</v>
      </c>
      <c r="J34" s="99">
        <f>ROUND(((SUM(BF121:BF241))*I34),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ROUND((SUM(BG121:BG241)),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ROUND((SUM(BH121:BH241)),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ROUND((SUM(BI121:BI241)),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Obnova kultúrneho domu Borša</v>
      </c>
      <c r="F85" s="227"/>
      <c r="G85" s="227"/>
      <c r="H85" s="227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4" t="str">
        <f>E9</f>
        <v>03 - VZT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J121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J122</f>
        <v>0</v>
      </c>
      <c r="L97" s="115"/>
    </row>
    <row r="98" spans="1:31" s="9" customFormat="1" ht="24.9" customHeight="1">
      <c r="B98" s="115"/>
      <c r="D98" s="116" t="s">
        <v>118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95" customHeight="1">
      <c r="B99" s="119"/>
      <c r="D99" s="120" t="s">
        <v>350</v>
      </c>
      <c r="E99" s="121"/>
      <c r="F99" s="121"/>
      <c r="G99" s="121"/>
      <c r="H99" s="121"/>
      <c r="I99" s="121"/>
      <c r="J99" s="122">
        <f>J124</f>
        <v>0</v>
      </c>
      <c r="L99" s="119"/>
    </row>
    <row r="100" spans="1:31" s="10" customFormat="1" ht="19.95" customHeight="1">
      <c r="B100" s="119"/>
      <c r="D100" s="120" t="s">
        <v>1079</v>
      </c>
      <c r="E100" s="121"/>
      <c r="F100" s="121"/>
      <c r="G100" s="121"/>
      <c r="H100" s="121"/>
      <c r="I100" s="121"/>
      <c r="J100" s="122">
        <f>J128</f>
        <v>0</v>
      </c>
      <c r="L100" s="119"/>
    </row>
    <row r="101" spans="1:31" s="10" customFormat="1" ht="19.95" customHeight="1">
      <c r="B101" s="119"/>
      <c r="D101" s="120" t="s">
        <v>1080</v>
      </c>
      <c r="E101" s="121"/>
      <c r="F101" s="121"/>
      <c r="G101" s="121"/>
      <c r="H101" s="121"/>
      <c r="I101" s="121"/>
      <c r="J101" s="122">
        <f>J237</f>
        <v>0</v>
      </c>
      <c r="L101" s="119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" customHeight="1">
      <c r="A103" s="29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" customHeight="1">
      <c r="A107" s="2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" customHeight="1">
      <c r="A108" s="29"/>
      <c r="B108" s="30"/>
      <c r="C108" s="18" t="s">
        <v>120</v>
      </c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14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6" t="str">
        <f>E7</f>
        <v>Obnova kultúrneho domu Borša</v>
      </c>
      <c r="F111" s="227"/>
      <c r="G111" s="227"/>
      <c r="H111" s="227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105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184" t="str">
        <f>E9</f>
        <v>03 - VZT</v>
      </c>
      <c r="F113" s="228"/>
      <c r="G113" s="228"/>
      <c r="H113" s="228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18</v>
      </c>
      <c r="D115" s="29"/>
      <c r="E115" s="29"/>
      <c r="F115" s="22" t="str">
        <f>F12</f>
        <v>Borša</v>
      </c>
      <c r="G115" s="29"/>
      <c r="H115" s="29"/>
      <c r="I115" s="24" t="s">
        <v>20</v>
      </c>
      <c r="J115" s="55" t="str">
        <f>IF(J12="","",J12)</f>
        <v/>
      </c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>
      <c r="A117" s="29"/>
      <c r="B117" s="30"/>
      <c r="C117" s="24" t="s">
        <v>21</v>
      </c>
      <c r="D117" s="29"/>
      <c r="E117" s="29"/>
      <c r="F117" s="22" t="str">
        <f>E15</f>
        <v>obec Borša</v>
      </c>
      <c r="G117" s="29"/>
      <c r="H117" s="29"/>
      <c r="I117" s="24" t="s">
        <v>27</v>
      </c>
      <c r="J117" s="27" t="str">
        <f>E21</f>
        <v>OON Design s.r.o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>
      <c r="A118" s="29"/>
      <c r="B118" s="30"/>
      <c r="C118" s="24" t="s">
        <v>25</v>
      </c>
      <c r="D118" s="29"/>
      <c r="E118" s="29"/>
      <c r="F118" s="22" t="str">
        <f>IF(E18="","",E18)</f>
        <v>Vyplň údaj</v>
      </c>
      <c r="G118" s="29"/>
      <c r="H118" s="29"/>
      <c r="I118" s="24" t="s">
        <v>31</v>
      </c>
      <c r="J118" s="27" t="str">
        <f>E24</f>
        <v>OON Design s.r.o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23"/>
      <c r="B120" s="124"/>
      <c r="C120" s="125" t="s">
        <v>121</v>
      </c>
      <c r="D120" s="126" t="s">
        <v>58</v>
      </c>
      <c r="E120" s="126" t="s">
        <v>54</v>
      </c>
      <c r="F120" s="126" t="s">
        <v>55</v>
      </c>
      <c r="G120" s="126" t="s">
        <v>122</v>
      </c>
      <c r="H120" s="126" t="s">
        <v>123</v>
      </c>
      <c r="I120" s="126" t="s">
        <v>124</v>
      </c>
      <c r="J120" s="127" t="s">
        <v>109</v>
      </c>
      <c r="K120" s="128" t="s">
        <v>125</v>
      </c>
      <c r="L120" s="129"/>
      <c r="M120" s="62" t="s">
        <v>1</v>
      </c>
      <c r="N120" s="63" t="s">
        <v>37</v>
      </c>
      <c r="O120" s="63" t="s">
        <v>126</v>
      </c>
      <c r="P120" s="63" t="s">
        <v>127</v>
      </c>
      <c r="Q120" s="63" t="s">
        <v>128</v>
      </c>
      <c r="R120" s="63" t="s">
        <v>129</v>
      </c>
      <c r="S120" s="63" t="s">
        <v>130</v>
      </c>
      <c r="T120" s="64" t="s">
        <v>131</v>
      </c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</row>
    <row r="121" spans="1:65" s="2" customFormat="1" ht="22.8" customHeight="1">
      <c r="A121" s="29"/>
      <c r="B121" s="30"/>
      <c r="C121" s="69" t="s">
        <v>110</v>
      </c>
      <c r="D121" s="29"/>
      <c r="E121" s="29"/>
      <c r="F121" s="29"/>
      <c r="G121" s="29"/>
      <c r="H121" s="29"/>
      <c r="I121" s="29"/>
      <c r="J121" s="130">
        <f>BK121</f>
        <v>0</v>
      </c>
      <c r="K121" s="29"/>
      <c r="L121" s="30"/>
      <c r="M121" s="65"/>
      <c r="N121" s="56"/>
      <c r="O121" s="66"/>
      <c r="P121" s="131">
        <f>P122+P123</f>
        <v>0</v>
      </c>
      <c r="Q121" s="66"/>
      <c r="R121" s="131">
        <f>R122+R123</f>
        <v>2.4443279999999996</v>
      </c>
      <c r="S121" s="66"/>
      <c r="T121" s="132">
        <f>T122+T123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111</v>
      </c>
      <c r="BK121" s="133">
        <f>BK122+BK123</f>
        <v>0</v>
      </c>
    </row>
    <row r="122" spans="1:65" s="12" customFormat="1" ht="25.95" customHeight="1">
      <c r="B122" s="134"/>
      <c r="D122" s="135" t="s">
        <v>72</v>
      </c>
      <c r="E122" s="136" t="s">
        <v>132</v>
      </c>
      <c r="F122" s="136" t="s">
        <v>133</v>
      </c>
      <c r="I122" s="137"/>
      <c r="J122" s="138">
        <f>BK122</f>
        <v>0</v>
      </c>
      <c r="L122" s="134"/>
      <c r="M122" s="139"/>
      <c r="N122" s="140"/>
      <c r="O122" s="140"/>
      <c r="P122" s="141">
        <v>0</v>
      </c>
      <c r="Q122" s="140"/>
      <c r="R122" s="141">
        <v>0</v>
      </c>
      <c r="S122" s="140"/>
      <c r="T122" s="142">
        <v>0</v>
      </c>
      <c r="AR122" s="135" t="s">
        <v>81</v>
      </c>
      <c r="AT122" s="143" t="s">
        <v>72</v>
      </c>
      <c r="AU122" s="143" t="s">
        <v>73</v>
      </c>
      <c r="AY122" s="135" t="s">
        <v>134</v>
      </c>
      <c r="BK122" s="144">
        <v>0</v>
      </c>
    </row>
    <row r="123" spans="1:65" s="12" customFormat="1" ht="25.95" customHeight="1">
      <c r="B123" s="134"/>
      <c r="D123" s="135" t="s">
        <v>72</v>
      </c>
      <c r="E123" s="136" t="s">
        <v>252</v>
      </c>
      <c r="F123" s="136" t="s">
        <v>253</v>
      </c>
      <c r="I123" s="137"/>
      <c r="J123" s="138">
        <f>BK123</f>
        <v>0</v>
      </c>
      <c r="L123" s="134"/>
      <c r="M123" s="139"/>
      <c r="N123" s="140"/>
      <c r="O123" s="140"/>
      <c r="P123" s="141">
        <f>P124+P128+P237</f>
        <v>0</v>
      </c>
      <c r="Q123" s="140"/>
      <c r="R123" s="141">
        <f>R124+R128+R237</f>
        <v>2.4443279999999996</v>
      </c>
      <c r="S123" s="140"/>
      <c r="T123" s="142">
        <f>T124+T128+T237</f>
        <v>0</v>
      </c>
      <c r="AR123" s="135" t="s">
        <v>141</v>
      </c>
      <c r="AT123" s="143" t="s">
        <v>72</v>
      </c>
      <c r="AU123" s="143" t="s">
        <v>73</v>
      </c>
      <c r="AY123" s="135" t="s">
        <v>134</v>
      </c>
      <c r="BK123" s="144">
        <f>BK124+BK128+BK237</f>
        <v>0</v>
      </c>
    </row>
    <row r="124" spans="1:65" s="12" customFormat="1" ht="22.8" customHeight="1">
      <c r="B124" s="134"/>
      <c r="D124" s="135" t="s">
        <v>72</v>
      </c>
      <c r="E124" s="145" t="s">
        <v>380</v>
      </c>
      <c r="F124" s="145" t="s">
        <v>381</v>
      </c>
      <c r="I124" s="137"/>
      <c r="J124" s="146">
        <f>BK124</f>
        <v>0</v>
      </c>
      <c r="L124" s="134"/>
      <c r="M124" s="139"/>
      <c r="N124" s="140"/>
      <c r="O124" s="140"/>
      <c r="P124" s="141">
        <f>SUM(P125:P127)</f>
        <v>0</v>
      </c>
      <c r="Q124" s="140"/>
      <c r="R124" s="141">
        <f>SUM(R125:R127)</f>
        <v>0.77039999999999997</v>
      </c>
      <c r="S124" s="140"/>
      <c r="T124" s="142">
        <f>SUM(T125:T127)</f>
        <v>0</v>
      </c>
      <c r="AR124" s="135" t="s">
        <v>141</v>
      </c>
      <c r="AT124" s="143" t="s">
        <v>72</v>
      </c>
      <c r="AU124" s="143" t="s">
        <v>81</v>
      </c>
      <c r="AY124" s="135" t="s">
        <v>134</v>
      </c>
      <c r="BK124" s="144">
        <f>SUM(BK125:BK127)</f>
        <v>0</v>
      </c>
    </row>
    <row r="125" spans="1:65" s="2" customFormat="1" ht="24.15" customHeight="1">
      <c r="A125" s="29"/>
      <c r="B125" s="147"/>
      <c r="C125" s="148" t="s">
        <v>81</v>
      </c>
      <c r="D125" s="148" t="s">
        <v>136</v>
      </c>
      <c r="E125" s="149" t="s">
        <v>1081</v>
      </c>
      <c r="F125" s="150" t="s">
        <v>1082</v>
      </c>
      <c r="G125" s="151" t="s">
        <v>175</v>
      </c>
      <c r="H125" s="152">
        <v>180</v>
      </c>
      <c r="I125" s="153"/>
      <c r="J125" s="152">
        <f>ROUND(I125*H125,3)</f>
        <v>0</v>
      </c>
      <c r="K125" s="154"/>
      <c r="L125" s="30"/>
      <c r="M125" s="155" t="s">
        <v>1</v>
      </c>
      <c r="N125" s="156" t="s">
        <v>39</v>
      </c>
      <c r="O125" s="58"/>
      <c r="P125" s="157">
        <f>O125*H125</f>
        <v>0</v>
      </c>
      <c r="Q125" s="157">
        <v>5.0000000000000001E-4</v>
      </c>
      <c r="R125" s="157">
        <f>Q125*H125</f>
        <v>0.09</v>
      </c>
      <c r="S125" s="157">
        <v>0</v>
      </c>
      <c r="T125" s="15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176</v>
      </c>
      <c r="AT125" s="159" t="s">
        <v>136</v>
      </c>
      <c r="AU125" s="159" t="s">
        <v>141</v>
      </c>
      <c r="AY125" s="14" t="s">
        <v>134</v>
      </c>
      <c r="BE125" s="160">
        <f>IF(N125="základná",J125,0)</f>
        <v>0</v>
      </c>
      <c r="BF125" s="160">
        <f>IF(N125="znížená",J125,0)</f>
        <v>0</v>
      </c>
      <c r="BG125" s="160">
        <f>IF(N125="zákl. prenesená",J125,0)</f>
        <v>0</v>
      </c>
      <c r="BH125" s="160">
        <f>IF(N125="zníž. prenesená",J125,0)</f>
        <v>0</v>
      </c>
      <c r="BI125" s="160">
        <f>IF(N125="nulová",J125,0)</f>
        <v>0</v>
      </c>
      <c r="BJ125" s="14" t="s">
        <v>141</v>
      </c>
      <c r="BK125" s="161">
        <f>ROUND(I125*H125,3)</f>
        <v>0</v>
      </c>
      <c r="BL125" s="14" t="s">
        <v>176</v>
      </c>
      <c r="BM125" s="159" t="s">
        <v>1083</v>
      </c>
    </row>
    <row r="126" spans="1:65" s="2" customFormat="1" ht="16.5" customHeight="1">
      <c r="A126" s="29"/>
      <c r="B126" s="147"/>
      <c r="C126" s="162" t="s">
        <v>141</v>
      </c>
      <c r="D126" s="162" t="s">
        <v>265</v>
      </c>
      <c r="E126" s="163" t="s">
        <v>1084</v>
      </c>
      <c r="F126" s="164" t="s">
        <v>1085</v>
      </c>
      <c r="G126" s="165" t="s">
        <v>175</v>
      </c>
      <c r="H126" s="166">
        <v>189</v>
      </c>
      <c r="I126" s="167"/>
      <c r="J126" s="166">
        <f>ROUND(I126*H126,3)</f>
        <v>0</v>
      </c>
      <c r="K126" s="168"/>
      <c r="L126" s="169"/>
      <c r="M126" s="170" t="s">
        <v>1</v>
      </c>
      <c r="N126" s="171" t="s">
        <v>39</v>
      </c>
      <c r="O126" s="58"/>
      <c r="P126" s="157">
        <f>O126*H126</f>
        <v>0</v>
      </c>
      <c r="Q126" s="157">
        <v>3.5999999999999999E-3</v>
      </c>
      <c r="R126" s="157">
        <f>Q126*H126</f>
        <v>0.6804</v>
      </c>
      <c r="S126" s="157">
        <v>0</v>
      </c>
      <c r="T126" s="15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269</v>
      </c>
      <c r="AT126" s="159" t="s">
        <v>265</v>
      </c>
      <c r="AU126" s="159" t="s">
        <v>141</v>
      </c>
      <c r="AY126" s="14" t="s">
        <v>134</v>
      </c>
      <c r="BE126" s="160">
        <f>IF(N126="základná",J126,0)</f>
        <v>0</v>
      </c>
      <c r="BF126" s="160">
        <f>IF(N126="znížená",J126,0)</f>
        <v>0</v>
      </c>
      <c r="BG126" s="160">
        <f>IF(N126="zákl. prenesená",J126,0)</f>
        <v>0</v>
      </c>
      <c r="BH126" s="160">
        <f>IF(N126="zníž. prenesená",J126,0)</f>
        <v>0</v>
      </c>
      <c r="BI126" s="160">
        <f>IF(N126="nulová",J126,0)</f>
        <v>0</v>
      </c>
      <c r="BJ126" s="14" t="s">
        <v>141</v>
      </c>
      <c r="BK126" s="161">
        <f>ROUND(I126*H126,3)</f>
        <v>0</v>
      </c>
      <c r="BL126" s="14" t="s">
        <v>176</v>
      </c>
      <c r="BM126" s="159" t="s">
        <v>1086</v>
      </c>
    </row>
    <row r="127" spans="1:65" s="2" customFormat="1" ht="24.15" customHeight="1">
      <c r="A127" s="29"/>
      <c r="B127" s="147"/>
      <c r="C127" s="148" t="s">
        <v>146</v>
      </c>
      <c r="D127" s="148" t="s">
        <v>136</v>
      </c>
      <c r="E127" s="149" t="s">
        <v>388</v>
      </c>
      <c r="F127" s="150" t="s">
        <v>389</v>
      </c>
      <c r="G127" s="151" t="s">
        <v>228</v>
      </c>
      <c r="H127" s="152">
        <v>0.77</v>
      </c>
      <c r="I127" s="153"/>
      <c r="J127" s="152">
        <f>ROUND(I127*H127,3)</f>
        <v>0</v>
      </c>
      <c r="K127" s="154"/>
      <c r="L127" s="30"/>
      <c r="M127" s="155" t="s">
        <v>1</v>
      </c>
      <c r="N127" s="156" t="s">
        <v>39</v>
      </c>
      <c r="O127" s="58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176</v>
      </c>
      <c r="AT127" s="159" t="s">
        <v>136</v>
      </c>
      <c r="AU127" s="159" t="s">
        <v>141</v>
      </c>
      <c r="AY127" s="14" t="s">
        <v>134</v>
      </c>
      <c r="BE127" s="160">
        <f>IF(N127="základná",J127,0)</f>
        <v>0</v>
      </c>
      <c r="BF127" s="160">
        <f>IF(N127="znížená",J127,0)</f>
        <v>0</v>
      </c>
      <c r="BG127" s="160">
        <f>IF(N127="zákl. prenesená",J127,0)</f>
        <v>0</v>
      </c>
      <c r="BH127" s="160">
        <f>IF(N127="zníž. prenesená",J127,0)</f>
        <v>0</v>
      </c>
      <c r="BI127" s="160">
        <f>IF(N127="nulová",J127,0)</f>
        <v>0</v>
      </c>
      <c r="BJ127" s="14" t="s">
        <v>141</v>
      </c>
      <c r="BK127" s="161">
        <f>ROUND(I127*H127,3)</f>
        <v>0</v>
      </c>
      <c r="BL127" s="14" t="s">
        <v>176</v>
      </c>
      <c r="BM127" s="159" t="s">
        <v>1087</v>
      </c>
    </row>
    <row r="128" spans="1:65" s="12" customFormat="1" ht="22.8" customHeight="1">
      <c r="B128" s="134"/>
      <c r="D128" s="135" t="s">
        <v>72</v>
      </c>
      <c r="E128" s="145" t="s">
        <v>1088</v>
      </c>
      <c r="F128" s="145" t="s">
        <v>1089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SUM(P129:P236)</f>
        <v>0</v>
      </c>
      <c r="Q128" s="140"/>
      <c r="R128" s="141">
        <f>SUM(R129:R236)</f>
        <v>1.6736779999999998</v>
      </c>
      <c r="S128" s="140"/>
      <c r="T128" s="142">
        <f>SUM(T129:T236)</f>
        <v>0</v>
      </c>
      <c r="AR128" s="135" t="s">
        <v>141</v>
      </c>
      <c r="AT128" s="143" t="s">
        <v>72</v>
      </c>
      <c r="AU128" s="143" t="s">
        <v>81</v>
      </c>
      <c r="AY128" s="135" t="s">
        <v>134</v>
      </c>
      <c r="BK128" s="144">
        <f>SUM(BK129:BK236)</f>
        <v>0</v>
      </c>
    </row>
    <row r="129" spans="1:65" s="2" customFormat="1" ht="24.15" customHeight="1">
      <c r="A129" s="29"/>
      <c r="B129" s="147"/>
      <c r="C129" s="148" t="s">
        <v>140</v>
      </c>
      <c r="D129" s="148" t="s">
        <v>136</v>
      </c>
      <c r="E129" s="149" t="s">
        <v>1090</v>
      </c>
      <c r="F129" s="150" t="s">
        <v>1091</v>
      </c>
      <c r="G129" s="151" t="s">
        <v>318</v>
      </c>
      <c r="H129" s="152">
        <v>3</v>
      </c>
      <c r="I129" s="153"/>
      <c r="J129" s="152">
        <f t="shared" ref="J129:J160" si="0">ROUND(I129*H129,3)</f>
        <v>0</v>
      </c>
      <c r="K129" s="154"/>
      <c r="L129" s="30"/>
      <c r="M129" s="155" t="s">
        <v>1</v>
      </c>
      <c r="N129" s="156" t="s">
        <v>39</v>
      </c>
      <c r="O129" s="58"/>
      <c r="P129" s="157">
        <f t="shared" ref="P129:P160" si="1">O129*H129</f>
        <v>0</v>
      </c>
      <c r="Q129" s="157">
        <v>0</v>
      </c>
      <c r="R129" s="157">
        <f t="shared" ref="R129:R160" si="2">Q129*H129</f>
        <v>0</v>
      </c>
      <c r="S129" s="157">
        <v>0</v>
      </c>
      <c r="T129" s="158">
        <f t="shared" ref="T129:T160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176</v>
      </c>
      <c r="AT129" s="159" t="s">
        <v>136</v>
      </c>
      <c r="AU129" s="159" t="s">
        <v>141</v>
      </c>
      <c r="AY129" s="14" t="s">
        <v>134</v>
      </c>
      <c r="BE129" s="160">
        <f t="shared" ref="BE129:BE160" si="4">IF(N129="základná",J129,0)</f>
        <v>0</v>
      </c>
      <c r="BF129" s="160">
        <f t="shared" ref="BF129:BF160" si="5">IF(N129="znížená",J129,0)</f>
        <v>0</v>
      </c>
      <c r="BG129" s="160">
        <f t="shared" ref="BG129:BG160" si="6">IF(N129="zákl. prenesená",J129,0)</f>
        <v>0</v>
      </c>
      <c r="BH129" s="160">
        <f t="shared" ref="BH129:BH160" si="7">IF(N129="zníž. prenesená",J129,0)</f>
        <v>0</v>
      </c>
      <c r="BI129" s="160">
        <f t="shared" ref="BI129:BI160" si="8">IF(N129="nulová",J129,0)</f>
        <v>0</v>
      </c>
      <c r="BJ129" s="14" t="s">
        <v>141</v>
      </c>
      <c r="BK129" s="161">
        <f t="shared" ref="BK129:BK160" si="9">ROUND(I129*H129,3)</f>
        <v>0</v>
      </c>
      <c r="BL129" s="14" t="s">
        <v>176</v>
      </c>
      <c r="BM129" s="159" t="s">
        <v>1092</v>
      </c>
    </row>
    <row r="130" spans="1:65" s="2" customFormat="1" ht="16.5" customHeight="1">
      <c r="A130" s="29"/>
      <c r="B130" s="147"/>
      <c r="C130" s="162" t="s">
        <v>153</v>
      </c>
      <c r="D130" s="162" t="s">
        <v>265</v>
      </c>
      <c r="E130" s="163" t="s">
        <v>1093</v>
      </c>
      <c r="F130" s="164" t="s">
        <v>1094</v>
      </c>
      <c r="G130" s="165" t="s">
        <v>318</v>
      </c>
      <c r="H130" s="166">
        <v>3</v>
      </c>
      <c r="I130" s="167"/>
      <c r="J130" s="166">
        <f t="shared" si="0"/>
        <v>0</v>
      </c>
      <c r="K130" s="168"/>
      <c r="L130" s="169"/>
      <c r="M130" s="170" t="s">
        <v>1</v>
      </c>
      <c r="N130" s="171" t="s">
        <v>39</v>
      </c>
      <c r="O130" s="58"/>
      <c r="P130" s="157">
        <f t="shared" si="1"/>
        <v>0</v>
      </c>
      <c r="Q130" s="157">
        <v>5.6999999999999998E-4</v>
      </c>
      <c r="R130" s="157">
        <f t="shared" si="2"/>
        <v>1.7099999999999999E-3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269</v>
      </c>
      <c r="AT130" s="159" t="s">
        <v>265</v>
      </c>
      <c r="AU130" s="159" t="s">
        <v>141</v>
      </c>
      <c r="AY130" s="14" t="s">
        <v>134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141</v>
      </c>
      <c r="BK130" s="161">
        <f t="shared" si="9"/>
        <v>0</v>
      </c>
      <c r="BL130" s="14" t="s">
        <v>176</v>
      </c>
      <c r="BM130" s="159" t="s">
        <v>1095</v>
      </c>
    </row>
    <row r="131" spans="1:65" s="2" customFormat="1" ht="16.5" customHeight="1">
      <c r="A131" s="29"/>
      <c r="B131" s="147"/>
      <c r="C131" s="148" t="s">
        <v>157</v>
      </c>
      <c r="D131" s="148" t="s">
        <v>136</v>
      </c>
      <c r="E131" s="149" t="s">
        <v>1096</v>
      </c>
      <c r="F131" s="150" t="s">
        <v>1097</v>
      </c>
      <c r="G131" s="151" t="s">
        <v>274</v>
      </c>
      <c r="H131" s="152">
        <v>5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39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176</v>
      </c>
      <c r="AT131" s="159" t="s">
        <v>136</v>
      </c>
      <c r="AU131" s="159" t="s">
        <v>141</v>
      </c>
      <c r="AY131" s="14" t="s">
        <v>134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141</v>
      </c>
      <c r="BK131" s="161">
        <f t="shared" si="9"/>
        <v>0</v>
      </c>
      <c r="BL131" s="14" t="s">
        <v>176</v>
      </c>
      <c r="BM131" s="159" t="s">
        <v>1098</v>
      </c>
    </row>
    <row r="132" spans="1:65" s="2" customFormat="1" ht="16.5" customHeight="1">
      <c r="A132" s="29"/>
      <c r="B132" s="147"/>
      <c r="C132" s="162" t="s">
        <v>162</v>
      </c>
      <c r="D132" s="162" t="s">
        <v>265</v>
      </c>
      <c r="E132" s="163" t="s">
        <v>1099</v>
      </c>
      <c r="F132" s="164" t="s">
        <v>1100</v>
      </c>
      <c r="G132" s="165" t="s">
        <v>274</v>
      </c>
      <c r="H132" s="166">
        <v>5</v>
      </c>
      <c r="I132" s="167"/>
      <c r="J132" s="166">
        <f t="shared" si="0"/>
        <v>0</v>
      </c>
      <c r="K132" s="168"/>
      <c r="L132" s="169"/>
      <c r="M132" s="170" t="s">
        <v>1</v>
      </c>
      <c r="N132" s="171" t="s">
        <v>39</v>
      </c>
      <c r="O132" s="58"/>
      <c r="P132" s="157">
        <f t="shared" si="1"/>
        <v>0</v>
      </c>
      <c r="Q132" s="157">
        <v>5.2999999999999998E-4</v>
      </c>
      <c r="R132" s="157">
        <f t="shared" si="2"/>
        <v>2.65E-3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269</v>
      </c>
      <c r="AT132" s="159" t="s">
        <v>265</v>
      </c>
      <c r="AU132" s="159" t="s">
        <v>141</v>
      </c>
      <c r="AY132" s="14" t="s">
        <v>134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141</v>
      </c>
      <c r="BK132" s="161">
        <f t="shared" si="9"/>
        <v>0</v>
      </c>
      <c r="BL132" s="14" t="s">
        <v>176</v>
      </c>
      <c r="BM132" s="159" t="s">
        <v>1101</v>
      </c>
    </row>
    <row r="133" spans="1:65" s="2" customFormat="1" ht="16.5" customHeight="1">
      <c r="A133" s="29"/>
      <c r="B133" s="147"/>
      <c r="C133" s="148" t="s">
        <v>167</v>
      </c>
      <c r="D133" s="148" t="s">
        <v>136</v>
      </c>
      <c r="E133" s="149" t="s">
        <v>1102</v>
      </c>
      <c r="F133" s="150" t="s">
        <v>1103</v>
      </c>
      <c r="G133" s="151" t="s">
        <v>274</v>
      </c>
      <c r="H133" s="152">
        <v>20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39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176</v>
      </c>
      <c r="AT133" s="159" t="s">
        <v>136</v>
      </c>
      <c r="AU133" s="159" t="s">
        <v>141</v>
      </c>
      <c r="AY133" s="14" t="s">
        <v>134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141</v>
      </c>
      <c r="BK133" s="161">
        <f t="shared" si="9"/>
        <v>0</v>
      </c>
      <c r="BL133" s="14" t="s">
        <v>176</v>
      </c>
      <c r="BM133" s="159" t="s">
        <v>1104</v>
      </c>
    </row>
    <row r="134" spans="1:65" s="2" customFormat="1" ht="16.5" customHeight="1">
      <c r="A134" s="29"/>
      <c r="B134" s="147"/>
      <c r="C134" s="162" t="s">
        <v>172</v>
      </c>
      <c r="D134" s="162" t="s">
        <v>265</v>
      </c>
      <c r="E134" s="163" t="s">
        <v>1105</v>
      </c>
      <c r="F134" s="164" t="s">
        <v>1106</v>
      </c>
      <c r="G134" s="165" t="s">
        <v>274</v>
      </c>
      <c r="H134" s="166">
        <v>20</v>
      </c>
      <c r="I134" s="167"/>
      <c r="J134" s="166">
        <f t="shared" si="0"/>
        <v>0</v>
      </c>
      <c r="K134" s="168"/>
      <c r="L134" s="169"/>
      <c r="M134" s="170" t="s">
        <v>1</v>
      </c>
      <c r="N134" s="171" t="s">
        <v>39</v>
      </c>
      <c r="O134" s="58"/>
      <c r="P134" s="157">
        <f t="shared" si="1"/>
        <v>0</v>
      </c>
      <c r="Q134" s="157">
        <v>6.9999999999999999E-4</v>
      </c>
      <c r="R134" s="157">
        <f t="shared" si="2"/>
        <v>1.4E-2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269</v>
      </c>
      <c r="AT134" s="159" t="s">
        <v>265</v>
      </c>
      <c r="AU134" s="159" t="s">
        <v>141</v>
      </c>
      <c r="AY134" s="14" t="s">
        <v>134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141</v>
      </c>
      <c r="BK134" s="161">
        <f t="shared" si="9"/>
        <v>0</v>
      </c>
      <c r="BL134" s="14" t="s">
        <v>176</v>
      </c>
      <c r="BM134" s="159" t="s">
        <v>1107</v>
      </c>
    </row>
    <row r="135" spans="1:65" s="2" customFormat="1" ht="16.5" customHeight="1">
      <c r="A135" s="29"/>
      <c r="B135" s="147"/>
      <c r="C135" s="148" t="s">
        <v>178</v>
      </c>
      <c r="D135" s="148" t="s">
        <v>136</v>
      </c>
      <c r="E135" s="149" t="s">
        <v>1108</v>
      </c>
      <c r="F135" s="150" t="s">
        <v>1109</v>
      </c>
      <c r="G135" s="151" t="s">
        <v>274</v>
      </c>
      <c r="H135" s="152">
        <v>20</v>
      </c>
      <c r="I135" s="153"/>
      <c r="J135" s="152">
        <f t="shared" si="0"/>
        <v>0</v>
      </c>
      <c r="K135" s="154"/>
      <c r="L135" s="30"/>
      <c r="M135" s="155" t="s">
        <v>1</v>
      </c>
      <c r="N135" s="156" t="s">
        <v>39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176</v>
      </c>
      <c r="AT135" s="159" t="s">
        <v>136</v>
      </c>
      <c r="AU135" s="159" t="s">
        <v>141</v>
      </c>
      <c r="AY135" s="14" t="s">
        <v>134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141</v>
      </c>
      <c r="BK135" s="161">
        <f t="shared" si="9"/>
        <v>0</v>
      </c>
      <c r="BL135" s="14" t="s">
        <v>176</v>
      </c>
      <c r="BM135" s="159" t="s">
        <v>1110</v>
      </c>
    </row>
    <row r="136" spans="1:65" s="2" customFormat="1" ht="16.5" customHeight="1">
      <c r="A136" s="29"/>
      <c r="B136" s="147"/>
      <c r="C136" s="162" t="s">
        <v>182</v>
      </c>
      <c r="D136" s="162" t="s">
        <v>265</v>
      </c>
      <c r="E136" s="163" t="s">
        <v>1111</v>
      </c>
      <c r="F136" s="164" t="s">
        <v>1112</v>
      </c>
      <c r="G136" s="165" t="s">
        <v>274</v>
      </c>
      <c r="H136" s="166">
        <v>20</v>
      </c>
      <c r="I136" s="167"/>
      <c r="J136" s="166">
        <f t="shared" si="0"/>
        <v>0</v>
      </c>
      <c r="K136" s="168"/>
      <c r="L136" s="169"/>
      <c r="M136" s="170" t="s">
        <v>1</v>
      </c>
      <c r="N136" s="171" t="s">
        <v>39</v>
      </c>
      <c r="O136" s="58"/>
      <c r="P136" s="157">
        <f t="shared" si="1"/>
        <v>0</v>
      </c>
      <c r="Q136" s="157">
        <v>8.9999999999999998E-4</v>
      </c>
      <c r="R136" s="157">
        <f t="shared" si="2"/>
        <v>1.7999999999999999E-2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269</v>
      </c>
      <c r="AT136" s="159" t="s">
        <v>265</v>
      </c>
      <c r="AU136" s="159" t="s">
        <v>141</v>
      </c>
      <c r="AY136" s="14" t="s">
        <v>134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141</v>
      </c>
      <c r="BK136" s="161">
        <f t="shared" si="9"/>
        <v>0</v>
      </c>
      <c r="BL136" s="14" t="s">
        <v>176</v>
      </c>
      <c r="BM136" s="159" t="s">
        <v>1113</v>
      </c>
    </row>
    <row r="137" spans="1:65" s="2" customFormat="1" ht="16.5" customHeight="1">
      <c r="A137" s="29"/>
      <c r="B137" s="147"/>
      <c r="C137" s="148" t="s">
        <v>186</v>
      </c>
      <c r="D137" s="148" t="s">
        <v>136</v>
      </c>
      <c r="E137" s="149" t="s">
        <v>1114</v>
      </c>
      <c r="F137" s="150" t="s">
        <v>1115</v>
      </c>
      <c r="G137" s="151" t="s">
        <v>274</v>
      </c>
      <c r="H137" s="152">
        <v>100</v>
      </c>
      <c r="I137" s="153"/>
      <c r="J137" s="152">
        <f t="shared" si="0"/>
        <v>0</v>
      </c>
      <c r="K137" s="154"/>
      <c r="L137" s="30"/>
      <c r="M137" s="155" t="s">
        <v>1</v>
      </c>
      <c r="N137" s="156" t="s">
        <v>39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176</v>
      </c>
      <c r="AT137" s="159" t="s">
        <v>136</v>
      </c>
      <c r="AU137" s="159" t="s">
        <v>141</v>
      </c>
      <c r="AY137" s="14" t="s">
        <v>134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141</v>
      </c>
      <c r="BK137" s="161">
        <f t="shared" si="9"/>
        <v>0</v>
      </c>
      <c r="BL137" s="14" t="s">
        <v>176</v>
      </c>
      <c r="BM137" s="159" t="s">
        <v>1116</v>
      </c>
    </row>
    <row r="138" spans="1:65" s="2" customFormat="1" ht="16.5" customHeight="1">
      <c r="A138" s="29"/>
      <c r="B138" s="147"/>
      <c r="C138" s="162" t="s">
        <v>190</v>
      </c>
      <c r="D138" s="162" t="s">
        <v>265</v>
      </c>
      <c r="E138" s="163" t="s">
        <v>1117</v>
      </c>
      <c r="F138" s="164" t="s">
        <v>1118</v>
      </c>
      <c r="G138" s="165" t="s">
        <v>274</v>
      </c>
      <c r="H138" s="166">
        <v>100</v>
      </c>
      <c r="I138" s="167"/>
      <c r="J138" s="166">
        <f t="shared" si="0"/>
        <v>0</v>
      </c>
      <c r="K138" s="168"/>
      <c r="L138" s="169"/>
      <c r="M138" s="170" t="s">
        <v>1</v>
      </c>
      <c r="N138" s="171" t="s">
        <v>39</v>
      </c>
      <c r="O138" s="58"/>
      <c r="P138" s="157">
        <f t="shared" si="1"/>
        <v>0</v>
      </c>
      <c r="Q138" s="157">
        <v>1.1299999999999999E-3</v>
      </c>
      <c r="R138" s="157">
        <f t="shared" si="2"/>
        <v>0.11299999999999999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269</v>
      </c>
      <c r="AT138" s="159" t="s">
        <v>265</v>
      </c>
      <c r="AU138" s="159" t="s">
        <v>141</v>
      </c>
      <c r="AY138" s="14" t="s">
        <v>134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141</v>
      </c>
      <c r="BK138" s="161">
        <f t="shared" si="9"/>
        <v>0</v>
      </c>
      <c r="BL138" s="14" t="s">
        <v>176</v>
      </c>
      <c r="BM138" s="159" t="s">
        <v>1119</v>
      </c>
    </row>
    <row r="139" spans="1:65" s="2" customFormat="1" ht="16.5" customHeight="1">
      <c r="A139" s="29"/>
      <c r="B139" s="147"/>
      <c r="C139" s="148" t="s">
        <v>194</v>
      </c>
      <c r="D139" s="148" t="s">
        <v>136</v>
      </c>
      <c r="E139" s="149" t="s">
        <v>1120</v>
      </c>
      <c r="F139" s="150" t="s">
        <v>1121</v>
      </c>
      <c r="G139" s="151" t="s">
        <v>274</v>
      </c>
      <c r="H139" s="152">
        <v>12</v>
      </c>
      <c r="I139" s="153"/>
      <c r="J139" s="152">
        <f t="shared" si="0"/>
        <v>0</v>
      </c>
      <c r="K139" s="154"/>
      <c r="L139" s="30"/>
      <c r="M139" s="155" t="s">
        <v>1</v>
      </c>
      <c r="N139" s="156" t="s">
        <v>39</v>
      </c>
      <c r="O139" s="58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176</v>
      </c>
      <c r="AT139" s="159" t="s">
        <v>136</v>
      </c>
      <c r="AU139" s="159" t="s">
        <v>141</v>
      </c>
      <c r="AY139" s="14" t="s">
        <v>134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141</v>
      </c>
      <c r="BK139" s="161">
        <f t="shared" si="9"/>
        <v>0</v>
      </c>
      <c r="BL139" s="14" t="s">
        <v>176</v>
      </c>
      <c r="BM139" s="159" t="s">
        <v>1122</v>
      </c>
    </row>
    <row r="140" spans="1:65" s="2" customFormat="1" ht="16.5" customHeight="1">
      <c r="A140" s="29"/>
      <c r="B140" s="147"/>
      <c r="C140" s="162" t="s">
        <v>198</v>
      </c>
      <c r="D140" s="162" t="s">
        <v>265</v>
      </c>
      <c r="E140" s="163" t="s">
        <v>1123</v>
      </c>
      <c r="F140" s="164" t="s">
        <v>1124</v>
      </c>
      <c r="G140" s="165" t="s">
        <v>274</v>
      </c>
      <c r="H140" s="166">
        <v>2</v>
      </c>
      <c r="I140" s="167"/>
      <c r="J140" s="166">
        <f t="shared" si="0"/>
        <v>0</v>
      </c>
      <c r="K140" s="168"/>
      <c r="L140" s="169"/>
      <c r="M140" s="170" t="s">
        <v>1</v>
      </c>
      <c r="N140" s="171" t="s">
        <v>39</v>
      </c>
      <c r="O140" s="58"/>
      <c r="P140" s="157">
        <f t="shared" si="1"/>
        <v>0</v>
      </c>
      <c r="Q140" s="157">
        <v>1.4E-3</v>
      </c>
      <c r="R140" s="157">
        <f t="shared" si="2"/>
        <v>2.8E-3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269</v>
      </c>
      <c r="AT140" s="159" t="s">
        <v>265</v>
      </c>
      <c r="AU140" s="159" t="s">
        <v>141</v>
      </c>
      <c r="AY140" s="14" t="s">
        <v>134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141</v>
      </c>
      <c r="BK140" s="161">
        <f t="shared" si="9"/>
        <v>0</v>
      </c>
      <c r="BL140" s="14" t="s">
        <v>176</v>
      </c>
      <c r="BM140" s="159" t="s">
        <v>1125</v>
      </c>
    </row>
    <row r="141" spans="1:65" s="2" customFormat="1" ht="16.5" customHeight="1">
      <c r="A141" s="29"/>
      <c r="B141" s="147"/>
      <c r="C141" s="162" t="s">
        <v>176</v>
      </c>
      <c r="D141" s="162" t="s">
        <v>265</v>
      </c>
      <c r="E141" s="163" t="s">
        <v>1126</v>
      </c>
      <c r="F141" s="164" t="s">
        <v>1127</v>
      </c>
      <c r="G141" s="165" t="s">
        <v>274</v>
      </c>
      <c r="H141" s="166">
        <v>10</v>
      </c>
      <c r="I141" s="167"/>
      <c r="J141" s="166">
        <f t="shared" si="0"/>
        <v>0</v>
      </c>
      <c r="K141" s="168"/>
      <c r="L141" s="169"/>
      <c r="M141" s="170" t="s">
        <v>1</v>
      </c>
      <c r="N141" s="171" t="s">
        <v>39</v>
      </c>
      <c r="O141" s="58"/>
      <c r="P141" s="157">
        <f t="shared" si="1"/>
        <v>0</v>
      </c>
      <c r="Q141" s="157">
        <v>1.57E-3</v>
      </c>
      <c r="R141" s="157">
        <f t="shared" si="2"/>
        <v>1.5699999999999999E-2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269</v>
      </c>
      <c r="AT141" s="159" t="s">
        <v>265</v>
      </c>
      <c r="AU141" s="159" t="s">
        <v>141</v>
      </c>
      <c r="AY141" s="14" t="s">
        <v>134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141</v>
      </c>
      <c r="BK141" s="161">
        <f t="shared" si="9"/>
        <v>0</v>
      </c>
      <c r="BL141" s="14" t="s">
        <v>176</v>
      </c>
      <c r="BM141" s="159" t="s">
        <v>1128</v>
      </c>
    </row>
    <row r="142" spans="1:65" s="2" customFormat="1" ht="16.5" customHeight="1">
      <c r="A142" s="29"/>
      <c r="B142" s="147"/>
      <c r="C142" s="148" t="s">
        <v>206</v>
      </c>
      <c r="D142" s="148" t="s">
        <v>136</v>
      </c>
      <c r="E142" s="149" t="s">
        <v>1129</v>
      </c>
      <c r="F142" s="150" t="s">
        <v>1130</v>
      </c>
      <c r="G142" s="151" t="s">
        <v>274</v>
      </c>
      <c r="H142" s="152">
        <v>10</v>
      </c>
      <c r="I142" s="153"/>
      <c r="J142" s="152">
        <f t="shared" si="0"/>
        <v>0</v>
      </c>
      <c r="K142" s="154"/>
      <c r="L142" s="30"/>
      <c r="M142" s="155" t="s">
        <v>1</v>
      </c>
      <c r="N142" s="156" t="s">
        <v>39</v>
      </c>
      <c r="O142" s="58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176</v>
      </c>
      <c r="AT142" s="159" t="s">
        <v>136</v>
      </c>
      <c r="AU142" s="159" t="s">
        <v>141</v>
      </c>
      <c r="AY142" s="14" t="s">
        <v>134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141</v>
      </c>
      <c r="BK142" s="161">
        <f t="shared" si="9"/>
        <v>0</v>
      </c>
      <c r="BL142" s="14" t="s">
        <v>176</v>
      </c>
      <c r="BM142" s="159" t="s">
        <v>1131</v>
      </c>
    </row>
    <row r="143" spans="1:65" s="2" customFormat="1" ht="16.5" customHeight="1">
      <c r="A143" s="29"/>
      <c r="B143" s="147"/>
      <c r="C143" s="162" t="s">
        <v>210</v>
      </c>
      <c r="D143" s="162" t="s">
        <v>265</v>
      </c>
      <c r="E143" s="163" t="s">
        <v>1132</v>
      </c>
      <c r="F143" s="164" t="s">
        <v>1133</v>
      </c>
      <c r="G143" s="165" t="s">
        <v>274</v>
      </c>
      <c r="H143" s="166">
        <v>10</v>
      </c>
      <c r="I143" s="167"/>
      <c r="J143" s="166">
        <f t="shared" si="0"/>
        <v>0</v>
      </c>
      <c r="K143" s="168"/>
      <c r="L143" s="169"/>
      <c r="M143" s="170" t="s">
        <v>1</v>
      </c>
      <c r="N143" s="171" t="s">
        <v>39</v>
      </c>
      <c r="O143" s="58"/>
      <c r="P143" s="157">
        <f t="shared" si="1"/>
        <v>0</v>
      </c>
      <c r="Q143" s="157">
        <v>2.3700000000000001E-3</v>
      </c>
      <c r="R143" s="157">
        <f t="shared" si="2"/>
        <v>2.3700000000000002E-2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269</v>
      </c>
      <c r="AT143" s="159" t="s">
        <v>265</v>
      </c>
      <c r="AU143" s="159" t="s">
        <v>141</v>
      </c>
      <c r="AY143" s="14" t="s">
        <v>134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141</v>
      </c>
      <c r="BK143" s="161">
        <f t="shared" si="9"/>
        <v>0</v>
      </c>
      <c r="BL143" s="14" t="s">
        <v>176</v>
      </c>
      <c r="BM143" s="159" t="s">
        <v>1134</v>
      </c>
    </row>
    <row r="144" spans="1:65" s="2" customFormat="1" ht="16.5" customHeight="1">
      <c r="A144" s="29"/>
      <c r="B144" s="147"/>
      <c r="C144" s="148" t="s">
        <v>214</v>
      </c>
      <c r="D144" s="148" t="s">
        <v>136</v>
      </c>
      <c r="E144" s="149" t="s">
        <v>1135</v>
      </c>
      <c r="F144" s="150" t="s">
        <v>1136</v>
      </c>
      <c r="G144" s="151" t="s">
        <v>274</v>
      </c>
      <c r="H144" s="152">
        <v>20</v>
      </c>
      <c r="I144" s="153"/>
      <c r="J144" s="152">
        <f t="shared" si="0"/>
        <v>0</v>
      </c>
      <c r="K144" s="154"/>
      <c r="L144" s="30"/>
      <c r="M144" s="155" t="s">
        <v>1</v>
      </c>
      <c r="N144" s="156" t="s">
        <v>39</v>
      </c>
      <c r="O144" s="58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176</v>
      </c>
      <c r="AT144" s="159" t="s">
        <v>136</v>
      </c>
      <c r="AU144" s="159" t="s">
        <v>141</v>
      </c>
      <c r="AY144" s="14" t="s">
        <v>134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141</v>
      </c>
      <c r="BK144" s="161">
        <f t="shared" si="9"/>
        <v>0</v>
      </c>
      <c r="BL144" s="14" t="s">
        <v>176</v>
      </c>
      <c r="BM144" s="159" t="s">
        <v>1137</v>
      </c>
    </row>
    <row r="145" spans="1:65" s="2" customFormat="1" ht="16.5" customHeight="1">
      <c r="A145" s="29"/>
      <c r="B145" s="147"/>
      <c r="C145" s="162" t="s">
        <v>7</v>
      </c>
      <c r="D145" s="162" t="s">
        <v>265</v>
      </c>
      <c r="E145" s="163" t="s">
        <v>1138</v>
      </c>
      <c r="F145" s="164" t="s">
        <v>1139</v>
      </c>
      <c r="G145" s="165" t="s">
        <v>274</v>
      </c>
      <c r="H145" s="166">
        <v>10</v>
      </c>
      <c r="I145" s="167"/>
      <c r="J145" s="166">
        <f t="shared" si="0"/>
        <v>0</v>
      </c>
      <c r="K145" s="168"/>
      <c r="L145" s="169"/>
      <c r="M145" s="170" t="s">
        <v>1</v>
      </c>
      <c r="N145" s="171" t="s">
        <v>39</v>
      </c>
      <c r="O145" s="58"/>
      <c r="P145" s="157">
        <f t="shared" si="1"/>
        <v>0</v>
      </c>
      <c r="Q145" s="157">
        <v>2.7299999999999998E-3</v>
      </c>
      <c r="R145" s="157">
        <f t="shared" si="2"/>
        <v>2.7299999999999998E-2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269</v>
      </c>
      <c r="AT145" s="159" t="s">
        <v>265</v>
      </c>
      <c r="AU145" s="159" t="s">
        <v>141</v>
      </c>
      <c r="AY145" s="14" t="s">
        <v>134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141</v>
      </c>
      <c r="BK145" s="161">
        <f t="shared" si="9"/>
        <v>0</v>
      </c>
      <c r="BL145" s="14" t="s">
        <v>176</v>
      </c>
      <c r="BM145" s="159" t="s">
        <v>1140</v>
      </c>
    </row>
    <row r="146" spans="1:65" s="2" customFormat="1" ht="16.5" customHeight="1">
      <c r="A146" s="29"/>
      <c r="B146" s="147"/>
      <c r="C146" s="162" t="s">
        <v>221</v>
      </c>
      <c r="D146" s="162" t="s">
        <v>265</v>
      </c>
      <c r="E146" s="163" t="s">
        <v>1141</v>
      </c>
      <c r="F146" s="164" t="s">
        <v>1142</v>
      </c>
      <c r="G146" s="165" t="s">
        <v>274</v>
      </c>
      <c r="H146" s="166">
        <v>10</v>
      </c>
      <c r="I146" s="167"/>
      <c r="J146" s="166">
        <f t="shared" si="0"/>
        <v>0</v>
      </c>
      <c r="K146" s="168"/>
      <c r="L146" s="169"/>
      <c r="M146" s="170" t="s">
        <v>1</v>
      </c>
      <c r="N146" s="171" t="s">
        <v>39</v>
      </c>
      <c r="O146" s="58"/>
      <c r="P146" s="157">
        <f t="shared" si="1"/>
        <v>0</v>
      </c>
      <c r="Q146" s="157">
        <v>3.0300000000000001E-3</v>
      </c>
      <c r="R146" s="157">
        <f t="shared" si="2"/>
        <v>3.0300000000000001E-2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269</v>
      </c>
      <c r="AT146" s="159" t="s">
        <v>265</v>
      </c>
      <c r="AU146" s="159" t="s">
        <v>141</v>
      </c>
      <c r="AY146" s="14" t="s">
        <v>134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141</v>
      </c>
      <c r="BK146" s="161">
        <f t="shared" si="9"/>
        <v>0</v>
      </c>
      <c r="BL146" s="14" t="s">
        <v>176</v>
      </c>
      <c r="BM146" s="159" t="s">
        <v>1143</v>
      </c>
    </row>
    <row r="147" spans="1:65" s="2" customFormat="1" ht="16.5" customHeight="1">
      <c r="A147" s="29"/>
      <c r="B147" s="147"/>
      <c r="C147" s="148" t="s">
        <v>225</v>
      </c>
      <c r="D147" s="148" t="s">
        <v>136</v>
      </c>
      <c r="E147" s="149" t="s">
        <v>1144</v>
      </c>
      <c r="F147" s="150" t="s">
        <v>1145</v>
      </c>
      <c r="G147" s="151" t="s">
        <v>274</v>
      </c>
      <c r="H147" s="152">
        <v>50</v>
      </c>
      <c r="I147" s="153"/>
      <c r="J147" s="152">
        <f t="shared" si="0"/>
        <v>0</v>
      </c>
      <c r="K147" s="154"/>
      <c r="L147" s="30"/>
      <c r="M147" s="155" t="s">
        <v>1</v>
      </c>
      <c r="N147" s="156" t="s">
        <v>39</v>
      </c>
      <c r="O147" s="58"/>
      <c r="P147" s="157">
        <f t="shared" si="1"/>
        <v>0</v>
      </c>
      <c r="Q147" s="157">
        <v>0</v>
      </c>
      <c r="R147" s="157">
        <f t="shared" si="2"/>
        <v>0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176</v>
      </c>
      <c r="AT147" s="159" t="s">
        <v>136</v>
      </c>
      <c r="AU147" s="159" t="s">
        <v>141</v>
      </c>
      <c r="AY147" s="14" t="s">
        <v>134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141</v>
      </c>
      <c r="BK147" s="161">
        <f t="shared" si="9"/>
        <v>0</v>
      </c>
      <c r="BL147" s="14" t="s">
        <v>176</v>
      </c>
      <c r="BM147" s="159" t="s">
        <v>1146</v>
      </c>
    </row>
    <row r="148" spans="1:65" s="2" customFormat="1" ht="16.5" customHeight="1">
      <c r="A148" s="29"/>
      <c r="B148" s="147"/>
      <c r="C148" s="162" t="s">
        <v>230</v>
      </c>
      <c r="D148" s="162" t="s">
        <v>265</v>
      </c>
      <c r="E148" s="163" t="s">
        <v>1147</v>
      </c>
      <c r="F148" s="164" t="s">
        <v>1148</v>
      </c>
      <c r="G148" s="165" t="s">
        <v>274</v>
      </c>
      <c r="H148" s="166">
        <v>50</v>
      </c>
      <c r="I148" s="167"/>
      <c r="J148" s="166">
        <f t="shared" si="0"/>
        <v>0</v>
      </c>
      <c r="K148" s="168"/>
      <c r="L148" s="169"/>
      <c r="M148" s="170" t="s">
        <v>1</v>
      </c>
      <c r="N148" s="171" t="s">
        <v>39</v>
      </c>
      <c r="O148" s="58"/>
      <c r="P148" s="157">
        <f t="shared" si="1"/>
        <v>0</v>
      </c>
      <c r="Q148" s="157">
        <v>3.5300000000000002E-3</v>
      </c>
      <c r="R148" s="157">
        <f t="shared" si="2"/>
        <v>0.17650000000000002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269</v>
      </c>
      <c r="AT148" s="159" t="s">
        <v>265</v>
      </c>
      <c r="AU148" s="159" t="s">
        <v>141</v>
      </c>
      <c r="AY148" s="14" t="s">
        <v>134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141</v>
      </c>
      <c r="BK148" s="161">
        <f t="shared" si="9"/>
        <v>0</v>
      </c>
      <c r="BL148" s="14" t="s">
        <v>176</v>
      </c>
      <c r="BM148" s="159" t="s">
        <v>1149</v>
      </c>
    </row>
    <row r="149" spans="1:65" s="2" customFormat="1" ht="16.5" customHeight="1">
      <c r="A149" s="29"/>
      <c r="B149" s="147"/>
      <c r="C149" s="148" t="s">
        <v>234</v>
      </c>
      <c r="D149" s="148" t="s">
        <v>136</v>
      </c>
      <c r="E149" s="149" t="s">
        <v>1150</v>
      </c>
      <c r="F149" s="150" t="s">
        <v>1151</v>
      </c>
      <c r="G149" s="151" t="s">
        <v>274</v>
      </c>
      <c r="H149" s="152">
        <v>18</v>
      </c>
      <c r="I149" s="153"/>
      <c r="J149" s="152">
        <f t="shared" si="0"/>
        <v>0</v>
      </c>
      <c r="K149" s="154"/>
      <c r="L149" s="30"/>
      <c r="M149" s="155" t="s">
        <v>1</v>
      </c>
      <c r="N149" s="156" t="s">
        <v>39</v>
      </c>
      <c r="O149" s="58"/>
      <c r="P149" s="157">
        <f t="shared" si="1"/>
        <v>0</v>
      </c>
      <c r="Q149" s="157">
        <v>0</v>
      </c>
      <c r="R149" s="157">
        <f t="shared" si="2"/>
        <v>0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176</v>
      </c>
      <c r="AT149" s="159" t="s">
        <v>136</v>
      </c>
      <c r="AU149" s="159" t="s">
        <v>141</v>
      </c>
      <c r="AY149" s="14" t="s">
        <v>134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141</v>
      </c>
      <c r="BK149" s="161">
        <f t="shared" si="9"/>
        <v>0</v>
      </c>
      <c r="BL149" s="14" t="s">
        <v>176</v>
      </c>
      <c r="BM149" s="159" t="s">
        <v>1152</v>
      </c>
    </row>
    <row r="150" spans="1:65" s="2" customFormat="1" ht="16.5" customHeight="1">
      <c r="A150" s="29"/>
      <c r="B150" s="147"/>
      <c r="C150" s="162" t="s">
        <v>238</v>
      </c>
      <c r="D150" s="162" t="s">
        <v>265</v>
      </c>
      <c r="E150" s="163" t="s">
        <v>1153</v>
      </c>
      <c r="F150" s="164" t="s">
        <v>1154</v>
      </c>
      <c r="G150" s="165" t="s">
        <v>274</v>
      </c>
      <c r="H150" s="166">
        <v>18</v>
      </c>
      <c r="I150" s="167"/>
      <c r="J150" s="166">
        <f t="shared" si="0"/>
        <v>0</v>
      </c>
      <c r="K150" s="168"/>
      <c r="L150" s="169"/>
      <c r="M150" s="170" t="s">
        <v>1</v>
      </c>
      <c r="N150" s="171" t="s">
        <v>39</v>
      </c>
      <c r="O150" s="58"/>
      <c r="P150" s="157">
        <f t="shared" si="1"/>
        <v>0</v>
      </c>
      <c r="Q150" s="157">
        <v>6.3299999999999997E-3</v>
      </c>
      <c r="R150" s="157">
        <f t="shared" si="2"/>
        <v>0.11394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269</v>
      </c>
      <c r="AT150" s="159" t="s">
        <v>265</v>
      </c>
      <c r="AU150" s="159" t="s">
        <v>141</v>
      </c>
      <c r="AY150" s="14" t="s">
        <v>134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141</v>
      </c>
      <c r="BK150" s="161">
        <f t="shared" si="9"/>
        <v>0</v>
      </c>
      <c r="BL150" s="14" t="s">
        <v>176</v>
      </c>
      <c r="BM150" s="159" t="s">
        <v>1155</v>
      </c>
    </row>
    <row r="151" spans="1:65" s="2" customFormat="1" ht="24.15" customHeight="1">
      <c r="A151" s="29"/>
      <c r="B151" s="147"/>
      <c r="C151" s="148" t="s">
        <v>242</v>
      </c>
      <c r="D151" s="148" t="s">
        <v>136</v>
      </c>
      <c r="E151" s="149" t="s">
        <v>1156</v>
      </c>
      <c r="F151" s="150" t="s">
        <v>1157</v>
      </c>
      <c r="G151" s="151" t="s">
        <v>175</v>
      </c>
      <c r="H151" s="152">
        <v>9.66</v>
      </c>
      <c r="I151" s="153"/>
      <c r="J151" s="152">
        <f t="shared" si="0"/>
        <v>0</v>
      </c>
      <c r="K151" s="154"/>
      <c r="L151" s="30"/>
      <c r="M151" s="155" t="s">
        <v>1</v>
      </c>
      <c r="N151" s="156" t="s">
        <v>39</v>
      </c>
      <c r="O151" s="58"/>
      <c r="P151" s="157">
        <f t="shared" si="1"/>
        <v>0</v>
      </c>
      <c r="Q151" s="157">
        <v>0</v>
      </c>
      <c r="R151" s="157">
        <f t="shared" si="2"/>
        <v>0</v>
      </c>
      <c r="S151" s="157">
        <v>0</v>
      </c>
      <c r="T151" s="15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176</v>
      </c>
      <c r="AT151" s="159" t="s">
        <v>136</v>
      </c>
      <c r="AU151" s="159" t="s">
        <v>141</v>
      </c>
      <c r="AY151" s="14" t="s">
        <v>134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141</v>
      </c>
      <c r="BK151" s="161">
        <f t="shared" si="9"/>
        <v>0</v>
      </c>
      <c r="BL151" s="14" t="s">
        <v>176</v>
      </c>
      <c r="BM151" s="159" t="s">
        <v>1158</v>
      </c>
    </row>
    <row r="152" spans="1:65" s="2" customFormat="1" ht="24.15" customHeight="1">
      <c r="A152" s="29"/>
      <c r="B152" s="147"/>
      <c r="C152" s="162" t="s">
        <v>248</v>
      </c>
      <c r="D152" s="162" t="s">
        <v>265</v>
      </c>
      <c r="E152" s="163" t="s">
        <v>1159</v>
      </c>
      <c r="F152" s="164" t="s">
        <v>1160</v>
      </c>
      <c r="G152" s="165" t="s">
        <v>175</v>
      </c>
      <c r="H152" s="166">
        <v>9.66</v>
      </c>
      <c r="I152" s="167"/>
      <c r="J152" s="166">
        <f t="shared" si="0"/>
        <v>0</v>
      </c>
      <c r="K152" s="168"/>
      <c r="L152" s="169"/>
      <c r="M152" s="170" t="s">
        <v>1</v>
      </c>
      <c r="N152" s="171" t="s">
        <v>39</v>
      </c>
      <c r="O152" s="58"/>
      <c r="P152" s="157">
        <f t="shared" si="1"/>
        <v>0</v>
      </c>
      <c r="Q152" s="157">
        <v>8.3000000000000001E-3</v>
      </c>
      <c r="R152" s="157">
        <f t="shared" si="2"/>
        <v>8.0177999999999999E-2</v>
      </c>
      <c r="S152" s="157">
        <v>0</v>
      </c>
      <c r="T152" s="15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269</v>
      </c>
      <c r="AT152" s="159" t="s">
        <v>265</v>
      </c>
      <c r="AU152" s="159" t="s">
        <v>141</v>
      </c>
      <c r="AY152" s="14" t="s">
        <v>134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141</v>
      </c>
      <c r="BK152" s="161">
        <f t="shared" si="9"/>
        <v>0</v>
      </c>
      <c r="BL152" s="14" t="s">
        <v>176</v>
      </c>
      <c r="BM152" s="159" t="s">
        <v>1161</v>
      </c>
    </row>
    <row r="153" spans="1:65" s="2" customFormat="1" ht="16.5" customHeight="1">
      <c r="A153" s="29"/>
      <c r="B153" s="147"/>
      <c r="C153" s="148" t="s">
        <v>256</v>
      </c>
      <c r="D153" s="148" t="s">
        <v>136</v>
      </c>
      <c r="E153" s="149" t="s">
        <v>1162</v>
      </c>
      <c r="F153" s="150" t="s">
        <v>1163</v>
      </c>
      <c r="G153" s="151" t="s">
        <v>318</v>
      </c>
      <c r="H153" s="152">
        <v>1</v>
      </c>
      <c r="I153" s="153"/>
      <c r="J153" s="152">
        <f t="shared" si="0"/>
        <v>0</v>
      </c>
      <c r="K153" s="154"/>
      <c r="L153" s="30"/>
      <c r="M153" s="155" t="s">
        <v>1</v>
      </c>
      <c r="N153" s="156" t="s">
        <v>39</v>
      </c>
      <c r="O153" s="58"/>
      <c r="P153" s="157">
        <f t="shared" si="1"/>
        <v>0</v>
      </c>
      <c r="Q153" s="157">
        <v>0</v>
      </c>
      <c r="R153" s="157">
        <f t="shared" si="2"/>
        <v>0</v>
      </c>
      <c r="S153" s="157">
        <v>0</v>
      </c>
      <c r="T153" s="15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176</v>
      </c>
      <c r="AT153" s="159" t="s">
        <v>136</v>
      </c>
      <c r="AU153" s="159" t="s">
        <v>141</v>
      </c>
      <c r="AY153" s="14" t="s">
        <v>134</v>
      </c>
      <c r="BE153" s="160">
        <f t="shared" si="4"/>
        <v>0</v>
      </c>
      <c r="BF153" s="160">
        <f t="shared" si="5"/>
        <v>0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141</v>
      </c>
      <c r="BK153" s="161">
        <f t="shared" si="9"/>
        <v>0</v>
      </c>
      <c r="BL153" s="14" t="s">
        <v>176</v>
      </c>
      <c r="BM153" s="159" t="s">
        <v>1164</v>
      </c>
    </row>
    <row r="154" spans="1:65" s="2" customFormat="1" ht="16.5" customHeight="1">
      <c r="A154" s="29"/>
      <c r="B154" s="147"/>
      <c r="C154" s="162" t="s">
        <v>260</v>
      </c>
      <c r="D154" s="162" t="s">
        <v>265</v>
      </c>
      <c r="E154" s="163" t="s">
        <v>1165</v>
      </c>
      <c r="F154" s="164" t="s">
        <v>1166</v>
      </c>
      <c r="G154" s="165" t="s">
        <v>318</v>
      </c>
      <c r="H154" s="166">
        <v>1</v>
      </c>
      <c r="I154" s="167"/>
      <c r="J154" s="166">
        <f t="shared" si="0"/>
        <v>0</v>
      </c>
      <c r="K154" s="168"/>
      <c r="L154" s="169"/>
      <c r="M154" s="170" t="s">
        <v>1</v>
      </c>
      <c r="N154" s="171" t="s">
        <v>39</v>
      </c>
      <c r="O154" s="58"/>
      <c r="P154" s="157">
        <f t="shared" si="1"/>
        <v>0</v>
      </c>
      <c r="Q154" s="157">
        <v>4.5999999999999999E-3</v>
      </c>
      <c r="R154" s="157">
        <f t="shared" si="2"/>
        <v>4.5999999999999999E-3</v>
      </c>
      <c r="S154" s="157">
        <v>0</v>
      </c>
      <c r="T154" s="158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269</v>
      </c>
      <c r="AT154" s="159" t="s">
        <v>265</v>
      </c>
      <c r="AU154" s="159" t="s">
        <v>141</v>
      </c>
      <c r="AY154" s="14" t="s">
        <v>134</v>
      </c>
      <c r="BE154" s="160">
        <f t="shared" si="4"/>
        <v>0</v>
      </c>
      <c r="BF154" s="160">
        <f t="shared" si="5"/>
        <v>0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4" t="s">
        <v>141</v>
      </c>
      <c r="BK154" s="161">
        <f t="shared" si="9"/>
        <v>0</v>
      </c>
      <c r="BL154" s="14" t="s">
        <v>176</v>
      </c>
      <c r="BM154" s="159" t="s">
        <v>1167</v>
      </c>
    </row>
    <row r="155" spans="1:65" s="2" customFormat="1" ht="21.75" customHeight="1">
      <c r="A155" s="29"/>
      <c r="B155" s="147"/>
      <c r="C155" s="148" t="s">
        <v>264</v>
      </c>
      <c r="D155" s="148" t="s">
        <v>136</v>
      </c>
      <c r="E155" s="149" t="s">
        <v>1168</v>
      </c>
      <c r="F155" s="150" t="s">
        <v>1169</v>
      </c>
      <c r="G155" s="151" t="s">
        <v>318</v>
      </c>
      <c r="H155" s="152">
        <v>8</v>
      </c>
      <c r="I155" s="153"/>
      <c r="J155" s="152">
        <f t="shared" si="0"/>
        <v>0</v>
      </c>
      <c r="K155" s="154"/>
      <c r="L155" s="30"/>
      <c r="M155" s="155" t="s">
        <v>1</v>
      </c>
      <c r="N155" s="156" t="s">
        <v>39</v>
      </c>
      <c r="O155" s="58"/>
      <c r="P155" s="157">
        <f t="shared" si="1"/>
        <v>0</v>
      </c>
      <c r="Q155" s="157">
        <v>0</v>
      </c>
      <c r="R155" s="157">
        <f t="shared" si="2"/>
        <v>0</v>
      </c>
      <c r="S155" s="157">
        <v>0</v>
      </c>
      <c r="T155" s="158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176</v>
      </c>
      <c r="AT155" s="159" t="s">
        <v>136</v>
      </c>
      <c r="AU155" s="159" t="s">
        <v>141</v>
      </c>
      <c r="AY155" s="14" t="s">
        <v>134</v>
      </c>
      <c r="BE155" s="160">
        <f t="shared" si="4"/>
        <v>0</v>
      </c>
      <c r="BF155" s="160">
        <f t="shared" si="5"/>
        <v>0</v>
      </c>
      <c r="BG155" s="160">
        <f t="shared" si="6"/>
        <v>0</v>
      </c>
      <c r="BH155" s="160">
        <f t="shared" si="7"/>
        <v>0</v>
      </c>
      <c r="BI155" s="160">
        <f t="shared" si="8"/>
        <v>0</v>
      </c>
      <c r="BJ155" s="14" t="s">
        <v>141</v>
      </c>
      <c r="BK155" s="161">
        <f t="shared" si="9"/>
        <v>0</v>
      </c>
      <c r="BL155" s="14" t="s">
        <v>176</v>
      </c>
      <c r="BM155" s="159" t="s">
        <v>1170</v>
      </c>
    </row>
    <row r="156" spans="1:65" s="2" customFormat="1" ht="16.5" customHeight="1">
      <c r="A156" s="29"/>
      <c r="B156" s="147"/>
      <c r="C156" s="162" t="s">
        <v>271</v>
      </c>
      <c r="D156" s="162" t="s">
        <v>265</v>
      </c>
      <c r="E156" s="163" t="s">
        <v>1171</v>
      </c>
      <c r="F156" s="164" t="s">
        <v>1172</v>
      </c>
      <c r="G156" s="165" t="s">
        <v>318</v>
      </c>
      <c r="H156" s="166">
        <v>6</v>
      </c>
      <c r="I156" s="167"/>
      <c r="J156" s="166">
        <f t="shared" si="0"/>
        <v>0</v>
      </c>
      <c r="K156" s="168"/>
      <c r="L156" s="169"/>
      <c r="M156" s="170" t="s">
        <v>1</v>
      </c>
      <c r="N156" s="171" t="s">
        <v>39</v>
      </c>
      <c r="O156" s="58"/>
      <c r="P156" s="157">
        <f t="shared" si="1"/>
        <v>0</v>
      </c>
      <c r="Q156" s="157">
        <v>8.0000000000000004E-4</v>
      </c>
      <c r="R156" s="157">
        <f t="shared" si="2"/>
        <v>4.8000000000000004E-3</v>
      </c>
      <c r="S156" s="157">
        <v>0</v>
      </c>
      <c r="T156" s="158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269</v>
      </c>
      <c r="AT156" s="159" t="s">
        <v>265</v>
      </c>
      <c r="AU156" s="159" t="s">
        <v>141</v>
      </c>
      <c r="AY156" s="14" t="s">
        <v>134</v>
      </c>
      <c r="BE156" s="160">
        <f t="shared" si="4"/>
        <v>0</v>
      </c>
      <c r="BF156" s="160">
        <f t="shared" si="5"/>
        <v>0</v>
      </c>
      <c r="BG156" s="160">
        <f t="shared" si="6"/>
        <v>0</v>
      </c>
      <c r="BH156" s="160">
        <f t="shared" si="7"/>
        <v>0</v>
      </c>
      <c r="BI156" s="160">
        <f t="shared" si="8"/>
        <v>0</v>
      </c>
      <c r="BJ156" s="14" t="s">
        <v>141</v>
      </c>
      <c r="BK156" s="161">
        <f t="shared" si="9"/>
        <v>0</v>
      </c>
      <c r="BL156" s="14" t="s">
        <v>176</v>
      </c>
      <c r="BM156" s="159" t="s">
        <v>1173</v>
      </c>
    </row>
    <row r="157" spans="1:65" s="2" customFormat="1" ht="16.5" customHeight="1">
      <c r="A157" s="29"/>
      <c r="B157" s="147"/>
      <c r="C157" s="162" t="s">
        <v>269</v>
      </c>
      <c r="D157" s="162" t="s">
        <v>265</v>
      </c>
      <c r="E157" s="163" t="s">
        <v>1174</v>
      </c>
      <c r="F157" s="164" t="s">
        <v>1175</v>
      </c>
      <c r="G157" s="165" t="s">
        <v>318</v>
      </c>
      <c r="H157" s="166">
        <v>2</v>
      </c>
      <c r="I157" s="167"/>
      <c r="J157" s="166">
        <f t="shared" si="0"/>
        <v>0</v>
      </c>
      <c r="K157" s="168"/>
      <c r="L157" s="169"/>
      <c r="M157" s="170" t="s">
        <v>1</v>
      </c>
      <c r="N157" s="171" t="s">
        <v>39</v>
      </c>
      <c r="O157" s="58"/>
      <c r="P157" s="157">
        <f t="shared" si="1"/>
        <v>0</v>
      </c>
      <c r="Q157" s="157">
        <v>1.1000000000000001E-3</v>
      </c>
      <c r="R157" s="157">
        <f t="shared" si="2"/>
        <v>2.2000000000000001E-3</v>
      </c>
      <c r="S157" s="157">
        <v>0</v>
      </c>
      <c r="T157" s="15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269</v>
      </c>
      <c r="AT157" s="159" t="s">
        <v>265</v>
      </c>
      <c r="AU157" s="159" t="s">
        <v>141</v>
      </c>
      <c r="AY157" s="14" t="s">
        <v>134</v>
      </c>
      <c r="BE157" s="160">
        <f t="shared" si="4"/>
        <v>0</v>
      </c>
      <c r="BF157" s="160">
        <f t="shared" si="5"/>
        <v>0</v>
      </c>
      <c r="BG157" s="160">
        <f t="shared" si="6"/>
        <v>0</v>
      </c>
      <c r="BH157" s="160">
        <f t="shared" si="7"/>
        <v>0</v>
      </c>
      <c r="BI157" s="160">
        <f t="shared" si="8"/>
        <v>0</v>
      </c>
      <c r="BJ157" s="14" t="s">
        <v>141</v>
      </c>
      <c r="BK157" s="161">
        <f t="shared" si="9"/>
        <v>0</v>
      </c>
      <c r="BL157" s="14" t="s">
        <v>176</v>
      </c>
      <c r="BM157" s="159" t="s">
        <v>1176</v>
      </c>
    </row>
    <row r="158" spans="1:65" s="2" customFormat="1" ht="21.75" customHeight="1">
      <c r="A158" s="29"/>
      <c r="B158" s="147"/>
      <c r="C158" s="148" t="s">
        <v>521</v>
      </c>
      <c r="D158" s="148" t="s">
        <v>136</v>
      </c>
      <c r="E158" s="149" t="s">
        <v>1177</v>
      </c>
      <c r="F158" s="150" t="s">
        <v>1178</v>
      </c>
      <c r="G158" s="151" t="s">
        <v>318</v>
      </c>
      <c r="H158" s="152">
        <v>9</v>
      </c>
      <c r="I158" s="153"/>
      <c r="J158" s="152">
        <f t="shared" si="0"/>
        <v>0</v>
      </c>
      <c r="K158" s="154"/>
      <c r="L158" s="30"/>
      <c r="M158" s="155" t="s">
        <v>1</v>
      </c>
      <c r="N158" s="156" t="s">
        <v>39</v>
      </c>
      <c r="O158" s="58"/>
      <c r="P158" s="157">
        <f t="shared" si="1"/>
        <v>0</v>
      </c>
      <c r="Q158" s="157">
        <v>0</v>
      </c>
      <c r="R158" s="157">
        <f t="shared" si="2"/>
        <v>0</v>
      </c>
      <c r="S158" s="157">
        <v>0</v>
      </c>
      <c r="T158" s="158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176</v>
      </c>
      <c r="AT158" s="159" t="s">
        <v>136</v>
      </c>
      <c r="AU158" s="159" t="s">
        <v>141</v>
      </c>
      <c r="AY158" s="14" t="s">
        <v>134</v>
      </c>
      <c r="BE158" s="160">
        <f t="shared" si="4"/>
        <v>0</v>
      </c>
      <c r="BF158" s="160">
        <f t="shared" si="5"/>
        <v>0</v>
      </c>
      <c r="BG158" s="160">
        <f t="shared" si="6"/>
        <v>0</v>
      </c>
      <c r="BH158" s="160">
        <f t="shared" si="7"/>
        <v>0</v>
      </c>
      <c r="BI158" s="160">
        <f t="shared" si="8"/>
        <v>0</v>
      </c>
      <c r="BJ158" s="14" t="s">
        <v>141</v>
      </c>
      <c r="BK158" s="161">
        <f t="shared" si="9"/>
        <v>0</v>
      </c>
      <c r="BL158" s="14" t="s">
        <v>176</v>
      </c>
      <c r="BM158" s="159" t="s">
        <v>1179</v>
      </c>
    </row>
    <row r="159" spans="1:65" s="2" customFormat="1" ht="16.5" customHeight="1">
      <c r="A159" s="29"/>
      <c r="B159" s="147"/>
      <c r="C159" s="162" t="s">
        <v>522</v>
      </c>
      <c r="D159" s="162" t="s">
        <v>265</v>
      </c>
      <c r="E159" s="163" t="s">
        <v>1180</v>
      </c>
      <c r="F159" s="164" t="s">
        <v>1181</v>
      </c>
      <c r="G159" s="165" t="s">
        <v>318</v>
      </c>
      <c r="H159" s="166">
        <v>8</v>
      </c>
      <c r="I159" s="167"/>
      <c r="J159" s="166">
        <f t="shared" si="0"/>
        <v>0</v>
      </c>
      <c r="K159" s="168"/>
      <c r="L159" s="169"/>
      <c r="M159" s="170" t="s">
        <v>1</v>
      </c>
      <c r="N159" s="171" t="s">
        <v>39</v>
      </c>
      <c r="O159" s="58"/>
      <c r="P159" s="157">
        <f t="shared" si="1"/>
        <v>0</v>
      </c>
      <c r="Q159" s="157">
        <v>1.6999999999999999E-3</v>
      </c>
      <c r="R159" s="157">
        <f t="shared" si="2"/>
        <v>1.3599999999999999E-2</v>
      </c>
      <c r="S159" s="157">
        <v>0</v>
      </c>
      <c r="T159" s="158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269</v>
      </c>
      <c r="AT159" s="159" t="s">
        <v>265</v>
      </c>
      <c r="AU159" s="159" t="s">
        <v>141</v>
      </c>
      <c r="AY159" s="14" t="s">
        <v>134</v>
      </c>
      <c r="BE159" s="160">
        <f t="shared" si="4"/>
        <v>0</v>
      </c>
      <c r="BF159" s="160">
        <f t="shared" si="5"/>
        <v>0</v>
      </c>
      <c r="BG159" s="160">
        <f t="shared" si="6"/>
        <v>0</v>
      </c>
      <c r="BH159" s="160">
        <f t="shared" si="7"/>
        <v>0</v>
      </c>
      <c r="BI159" s="160">
        <f t="shared" si="8"/>
        <v>0</v>
      </c>
      <c r="BJ159" s="14" t="s">
        <v>141</v>
      </c>
      <c r="BK159" s="161">
        <f t="shared" si="9"/>
        <v>0</v>
      </c>
      <c r="BL159" s="14" t="s">
        <v>176</v>
      </c>
      <c r="BM159" s="159" t="s">
        <v>1182</v>
      </c>
    </row>
    <row r="160" spans="1:65" s="2" customFormat="1" ht="16.5" customHeight="1">
      <c r="A160" s="29"/>
      <c r="B160" s="147"/>
      <c r="C160" s="162" t="s">
        <v>523</v>
      </c>
      <c r="D160" s="162" t="s">
        <v>265</v>
      </c>
      <c r="E160" s="163" t="s">
        <v>1183</v>
      </c>
      <c r="F160" s="164" t="s">
        <v>1184</v>
      </c>
      <c r="G160" s="165" t="s">
        <v>318</v>
      </c>
      <c r="H160" s="166">
        <v>1</v>
      </c>
      <c r="I160" s="167"/>
      <c r="J160" s="166">
        <f t="shared" si="0"/>
        <v>0</v>
      </c>
      <c r="K160" s="168"/>
      <c r="L160" s="169"/>
      <c r="M160" s="170" t="s">
        <v>1</v>
      </c>
      <c r="N160" s="171" t="s">
        <v>39</v>
      </c>
      <c r="O160" s="58"/>
      <c r="P160" s="157">
        <f t="shared" si="1"/>
        <v>0</v>
      </c>
      <c r="Q160" s="157">
        <v>2.7000000000000001E-3</v>
      </c>
      <c r="R160" s="157">
        <f t="shared" si="2"/>
        <v>2.7000000000000001E-3</v>
      </c>
      <c r="S160" s="157">
        <v>0</v>
      </c>
      <c r="T160" s="15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269</v>
      </c>
      <c r="AT160" s="159" t="s">
        <v>265</v>
      </c>
      <c r="AU160" s="159" t="s">
        <v>141</v>
      </c>
      <c r="AY160" s="14" t="s">
        <v>134</v>
      </c>
      <c r="BE160" s="160">
        <f t="shared" si="4"/>
        <v>0</v>
      </c>
      <c r="BF160" s="160">
        <f t="shared" si="5"/>
        <v>0</v>
      </c>
      <c r="BG160" s="160">
        <f t="shared" si="6"/>
        <v>0</v>
      </c>
      <c r="BH160" s="160">
        <f t="shared" si="7"/>
        <v>0</v>
      </c>
      <c r="BI160" s="160">
        <f t="shared" si="8"/>
        <v>0</v>
      </c>
      <c r="BJ160" s="14" t="s">
        <v>141</v>
      </c>
      <c r="BK160" s="161">
        <f t="shared" si="9"/>
        <v>0</v>
      </c>
      <c r="BL160" s="14" t="s">
        <v>176</v>
      </c>
      <c r="BM160" s="159" t="s">
        <v>1185</v>
      </c>
    </row>
    <row r="161" spans="1:65" s="2" customFormat="1" ht="21.75" customHeight="1">
      <c r="A161" s="29"/>
      <c r="B161" s="147"/>
      <c r="C161" s="148" t="s">
        <v>524</v>
      </c>
      <c r="D161" s="148" t="s">
        <v>136</v>
      </c>
      <c r="E161" s="149" t="s">
        <v>1186</v>
      </c>
      <c r="F161" s="150" t="s">
        <v>1187</v>
      </c>
      <c r="G161" s="151" t="s">
        <v>318</v>
      </c>
      <c r="H161" s="152">
        <v>15</v>
      </c>
      <c r="I161" s="153"/>
      <c r="J161" s="152">
        <f t="shared" ref="J161:J192" si="10">ROUND(I161*H161,3)</f>
        <v>0</v>
      </c>
      <c r="K161" s="154"/>
      <c r="L161" s="30"/>
      <c r="M161" s="155" t="s">
        <v>1</v>
      </c>
      <c r="N161" s="156" t="s">
        <v>39</v>
      </c>
      <c r="O161" s="58"/>
      <c r="P161" s="157">
        <f t="shared" ref="P161:P192" si="11">O161*H161</f>
        <v>0</v>
      </c>
      <c r="Q161" s="157">
        <v>0</v>
      </c>
      <c r="R161" s="157">
        <f t="shared" ref="R161:R192" si="12">Q161*H161</f>
        <v>0</v>
      </c>
      <c r="S161" s="157">
        <v>0</v>
      </c>
      <c r="T161" s="158">
        <f t="shared" ref="T161:T192" si="13"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176</v>
      </c>
      <c r="AT161" s="159" t="s">
        <v>136</v>
      </c>
      <c r="AU161" s="159" t="s">
        <v>141</v>
      </c>
      <c r="AY161" s="14" t="s">
        <v>134</v>
      </c>
      <c r="BE161" s="160">
        <f t="shared" ref="BE161:BE177" si="14">IF(N161="základná",J161,0)</f>
        <v>0</v>
      </c>
      <c r="BF161" s="160">
        <f t="shared" ref="BF161:BF177" si="15">IF(N161="znížená",J161,0)</f>
        <v>0</v>
      </c>
      <c r="BG161" s="160">
        <f t="shared" ref="BG161:BG177" si="16">IF(N161="zákl. prenesená",J161,0)</f>
        <v>0</v>
      </c>
      <c r="BH161" s="160">
        <f t="shared" ref="BH161:BH177" si="17">IF(N161="zníž. prenesená",J161,0)</f>
        <v>0</v>
      </c>
      <c r="BI161" s="160">
        <f t="shared" ref="BI161:BI177" si="18">IF(N161="nulová",J161,0)</f>
        <v>0</v>
      </c>
      <c r="BJ161" s="14" t="s">
        <v>141</v>
      </c>
      <c r="BK161" s="161">
        <f t="shared" ref="BK161:BK177" si="19">ROUND(I161*H161,3)</f>
        <v>0</v>
      </c>
      <c r="BL161" s="14" t="s">
        <v>176</v>
      </c>
      <c r="BM161" s="159" t="s">
        <v>1188</v>
      </c>
    </row>
    <row r="162" spans="1:65" s="2" customFormat="1" ht="16.5" customHeight="1">
      <c r="A162" s="29"/>
      <c r="B162" s="147"/>
      <c r="C162" s="162" t="s">
        <v>525</v>
      </c>
      <c r="D162" s="162" t="s">
        <v>265</v>
      </c>
      <c r="E162" s="163" t="s">
        <v>1189</v>
      </c>
      <c r="F162" s="164" t="s">
        <v>1190</v>
      </c>
      <c r="G162" s="165" t="s">
        <v>318</v>
      </c>
      <c r="H162" s="166">
        <v>9</v>
      </c>
      <c r="I162" s="167"/>
      <c r="J162" s="166">
        <f t="shared" si="10"/>
        <v>0</v>
      </c>
      <c r="K162" s="168"/>
      <c r="L162" s="169"/>
      <c r="M162" s="170" t="s">
        <v>1</v>
      </c>
      <c r="N162" s="171" t="s">
        <v>39</v>
      </c>
      <c r="O162" s="58"/>
      <c r="P162" s="157">
        <f t="shared" si="11"/>
        <v>0</v>
      </c>
      <c r="Q162" s="157">
        <v>1.0699999999999999E-2</v>
      </c>
      <c r="R162" s="157">
        <f t="shared" si="12"/>
        <v>9.6299999999999997E-2</v>
      </c>
      <c r="S162" s="157">
        <v>0</v>
      </c>
      <c r="T162" s="158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269</v>
      </c>
      <c r="AT162" s="159" t="s">
        <v>265</v>
      </c>
      <c r="AU162" s="159" t="s">
        <v>141</v>
      </c>
      <c r="AY162" s="14" t="s">
        <v>134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141</v>
      </c>
      <c r="BK162" s="161">
        <f t="shared" si="19"/>
        <v>0</v>
      </c>
      <c r="BL162" s="14" t="s">
        <v>176</v>
      </c>
      <c r="BM162" s="159" t="s">
        <v>1191</v>
      </c>
    </row>
    <row r="163" spans="1:65" s="2" customFormat="1" ht="16.5" customHeight="1">
      <c r="A163" s="29"/>
      <c r="B163" s="147"/>
      <c r="C163" s="162" t="s">
        <v>529</v>
      </c>
      <c r="D163" s="162" t="s">
        <v>265</v>
      </c>
      <c r="E163" s="163" t="s">
        <v>1192</v>
      </c>
      <c r="F163" s="164" t="s">
        <v>1193</v>
      </c>
      <c r="G163" s="165" t="s">
        <v>318</v>
      </c>
      <c r="H163" s="166">
        <v>6</v>
      </c>
      <c r="I163" s="167"/>
      <c r="J163" s="166">
        <f t="shared" si="10"/>
        <v>0</v>
      </c>
      <c r="K163" s="168"/>
      <c r="L163" s="169"/>
      <c r="M163" s="170" t="s">
        <v>1</v>
      </c>
      <c r="N163" s="171" t="s">
        <v>39</v>
      </c>
      <c r="O163" s="58"/>
      <c r="P163" s="157">
        <f t="shared" si="11"/>
        <v>0</v>
      </c>
      <c r="Q163" s="157">
        <v>2.93E-2</v>
      </c>
      <c r="R163" s="157">
        <f t="shared" si="12"/>
        <v>0.17580000000000001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269</v>
      </c>
      <c r="AT163" s="159" t="s">
        <v>265</v>
      </c>
      <c r="AU163" s="159" t="s">
        <v>141</v>
      </c>
      <c r="AY163" s="14" t="s">
        <v>134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141</v>
      </c>
      <c r="BK163" s="161">
        <f t="shared" si="19"/>
        <v>0</v>
      </c>
      <c r="BL163" s="14" t="s">
        <v>176</v>
      </c>
      <c r="BM163" s="159" t="s">
        <v>1194</v>
      </c>
    </row>
    <row r="164" spans="1:65" s="2" customFormat="1" ht="16.5" customHeight="1">
      <c r="A164" s="29"/>
      <c r="B164" s="147"/>
      <c r="C164" s="148" t="s">
        <v>533</v>
      </c>
      <c r="D164" s="148" t="s">
        <v>136</v>
      </c>
      <c r="E164" s="149" t="s">
        <v>1195</v>
      </c>
      <c r="F164" s="150" t="s">
        <v>1196</v>
      </c>
      <c r="G164" s="151" t="s">
        <v>318</v>
      </c>
      <c r="H164" s="152">
        <v>3</v>
      </c>
      <c r="I164" s="153"/>
      <c r="J164" s="152">
        <f t="shared" si="10"/>
        <v>0</v>
      </c>
      <c r="K164" s="154"/>
      <c r="L164" s="30"/>
      <c r="M164" s="155" t="s">
        <v>1</v>
      </c>
      <c r="N164" s="156" t="s">
        <v>39</v>
      </c>
      <c r="O164" s="58"/>
      <c r="P164" s="157">
        <f t="shared" si="11"/>
        <v>0</v>
      </c>
      <c r="Q164" s="157">
        <v>0</v>
      </c>
      <c r="R164" s="157">
        <f t="shared" si="12"/>
        <v>0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176</v>
      </c>
      <c r="AT164" s="159" t="s">
        <v>136</v>
      </c>
      <c r="AU164" s="159" t="s">
        <v>141</v>
      </c>
      <c r="AY164" s="14" t="s">
        <v>134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141</v>
      </c>
      <c r="BK164" s="161">
        <f t="shared" si="19"/>
        <v>0</v>
      </c>
      <c r="BL164" s="14" t="s">
        <v>176</v>
      </c>
      <c r="BM164" s="159" t="s">
        <v>1197</v>
      </c>
    </row>
    <row r="165" spans="1:65" s="2" customFormat="1" ht="16.5" customHeight="1">
      <c r="A165" s="29"/>
      <c r="B165" s="147"/>
      <c r="C165" s="162" t="s">
        <v>535</v>
      </c>
      <c r="D165" s="162" t="s">
        <v>265</v>
      </c>
      <c r="E165" s="163" t="s">
        <v>1198</v>
      </c>
      <c r="F165" s="164" t="s">
        <v>1199</v>
      </c>
      <c r="G165" s="165" t="s">
        <v>318</v>
      </c>
      <c r="H165" s="166">
        <v>3</v>
      </c>
      <c r="I165" s="167"/>
      <c r="J165" s="166">
        <f t="shared" si="10"/>
        <v>0</v>
      </c>
      <c r="K165" s="168"/>
      <c r="L165" s="169"/>
      <c r="M165" s="170" t="s">
        <v>1</v>
      </c>
      <c r="N165" s="171" t="s">
        <v>39</v>
      </c>
      <c r="O165" s="58"/>
      <c r="P165" s="157">
        <f t="shared" si="11"/>
        <v>0</v>
      </c>
      <c r="Q165" s="157">
        <v>0</v>
      </c>
      <c r="R165" s="157">
        <f t="shared" si="12"/>
        <v>0</v>
      </c>
      <c r="S165" s="157">
        <v>0</v>
      </c>
      <c r="T165" s="15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269</v>
      </c>
      <c r="AT165" s="159" t="s">
        <v>265</v>
      </c>
      <c r="AU165" s="159" t="s">
        <v>141</v>
      </c>
      <c r="AY165" s="14" t="s">
        <v>134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141</v>
      </c>
      <c r="BK165" s="161">
        <f t="shared" si="19"/>
        <v>0</v>
      </c>
      <c r="BL165" s="14" t="s">
        <v>176</v>
      </c>
      <c r="BM165" s="159" t="s">
        <v>1200</v>
      </c>
    </row>
    <row r="166" spans="1:65" s="2" customFormat="1" ht="16.5" customHeight="1">
      <c r="A166" s="29"/>
      <c r="B166" s="147"/>
      <c r="C166" s="148" t="s">
        <v>539</v>
      </c>
      <c r="D166" s="148" t="s">
        <v>136</v>
      </c>
      <c r="E166" s="149" t="s">
        <v>1201</v>
      </c>
      <c r="F166" s="150" t="s">
        <v>1202</v>
      </c>
      <c r="G166" s="151" t="s">
        <v>318</v>
      </c>
      <c r="H166" s="152">
        <v>3</v>
      </c>
      <c r="I166" s="153"/>
      <c r="J166" s="152">
        <f t="shared" si="10"/>
        <v>0</v>
      </c>
      <c r="K166" s="154"/>
      <c r="L166" s="30"/>
      <c r="M166" s="155" t="s">
        <v>1</v>
      </c>
      <c r="N166" s="156" t="s">
        <v>39</v>
      </c>
      <c r="O166" s="58"/>
      <c r="P166" s="157">
        <f t="shared" si="11"/>
        <v>0</v>
      </c>
      <c r="Q166" s="157">
        <v>0</v>
      </c>
      <c r="R166" s="157">
        <f t="shared" si="12"/>
        <v>0</v>
      </c>
      <c r="S166" s="157">
        <v>0</v>
      </c>
      <c r="T166" s="158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176</v>
      </c>
      <c r="AT166" s="159" t="s">
        <v>136</v>
      </c>
      <c r="AU166" s="159" t="s">
        <v>141</v>
      </c>
      <c r="AY166" s="14" t="s">
        <v>134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141</v>
      </c>
      <c r="BK166" s="161">
        <f t="shared" si="19"/>
        <v>0</v>
      </c>
      <c r="BL166" s="14" t="s">
        <v>176</v>
      </c>
      <c r="BM166" s="159" t="s">
        <v>1203</v>
      </c>
    </row>
    <row r="167" spans="1:65" s="2" customFormat="1" ht="16.5" customHeight="1">
      <c r="A167" s="29"/>
      <c r="B167" s="147"/>
      <c r="C167" s="162" t="s">
        <v>542</v>
      </c>
      <c r="D167" s="162" t="s">
        <v>265</v>
      </c>
      <c r="E167" s="163" t="s">
        <v>1204</v>
      </c>
      <c r="F167" s="164" t="s">
        <v>1205</v>
      </c>
      <c r="G167" s="165" t="s">
        <v>318</v>
      </c>
      <c r="H167" s="166">
        <v>1</v>
      </c>
      <c r="I167" s="167"/>
      <c r="J167" s="166">
        <f t="shared" si="10"/>
        <v>0</v>
      </c>
      <c r="K167" s="168"/>
      <c r="L167" s="169"/>
      <c r="M167" s="170" t="s">
        <v>1</v>
      </c>
      <c r="N167" s="171" t="s">
        <v>39</v>
      </c>
      <c r="O167" s="58"/>
      <c r="P167" s="157">
        <f t="shared" si="11"/>
        <v>0</v>
      </c>
      <c r="Q167" s="157">
        <v>0</v>
      </c>
      <c r="R167" s="157">
        <f t="shared" si="12"/>
        <v>0</v>
      </c>
      <c r="S167" s="157">
        <v>0</v>
      </c>
      <c r="T167" s="158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269</v>
      </c>
      <c r="AT167" s="159" t="s">
        <v>265</v>
      </c>
      <c r="AU167" s="159" t="s">
        <v>141</v>
      </c>
      <c r="AY167" s="14" t="s">
        <v>134</v>
      </c>
      <c r="BE167" s="160">
        <f t="shared" si="14"/>
        <v>0</v>
      </c>
      <c r="BF167" s="160">
        <f t="shared" si="15"/>
        <v>0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141</v>
      </c>
      <c r="BK167" s="161">
        <f t="shared" si="19"/>
        <v>0</v>
      </c>
      <c r="BL167" s="14" t="s">
        <v>176</v>
      </c>
      <c r="BM167" s="159" t="s">
        <v>1206</v>
      </c>
    </row>
    <row r="168" spans="1:65" s="2" customFormat="1" ht="16.5" customHeight="1">
      <c r="A168" s="29"/>
      <c r="B168" s="147"/>
      <c r="C168" s="162" t="s">
        <v>546</v>
      </c>
      <c r="D168" s="162" t="s">
        <v>265</v>
      </c>
      <c r="E168" s="163" t="s">
        <v>1207</v>
      </c>
      <c r="F168" s="164" t="s">
        <v>1208</v>
      </c>
      <c r="G168" s="165" t="s">
        <v>318</v>
      </c>
      <c r="H168" s="166">
        <v>1</v>
      </c>
      <c r="I168" s="167"/>
      <c r="J168" s="166">
        <f t="shared" si="10"/>
        <v>0</v>
      </c>
      <c r="K168" s="168"/>
      <c r="L168" s="169"/>
      <c r="M168" s="170" t="s">
        <v>1</v>
      </c>
      <c r="N168" s="171" t="s">
        <v>39</v>
      </c>
      <c r="O168" s="58"/>
      <c r="P168" s="157">
        <f t="shared" si="11"/>
        <v>0</v>
      </c>
      <c r="Q168" s="157">
        <v>0</v>
      </c>
      <c r="R168" s="157">
        <f t="shared" si="12"/>
        <v>0</v>
      </c>
      <c r="S168" s="157">
        <v>0</v>
      </c>
      <c r="T168" s="158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269</v>
      </c>
      <c r="AT168" s="159" t="s">
        <v>265</v>
      </c>
      <c r="AU168" s="159" t="s">
        <v>141</v>
      </c>
      <c r="AY168" s="14" t="s">
        <v>134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141</v>
      </c>
      <c r="BK168" s="161">
        <f t="shared" si="19"/>
        <v>0</v>
      </c>
      <c r="BL168" s="14" t="s">
        <v>176</v>
      </c>
      <c r="BM168" s="159" t="s">
        <v>1209</v>
      </c>
    </row>
    <row r="169" spans="1:65" s="2" customFormat="1" ht="16.5" customHeight="1">
      <c r="A169" s="29"/>
      <c r="B169" s="147"/>
      <c r="C169" s="162" t="s">
        <v>550</v>
      </c>
      <c r="D169" s="162" t="s">
        <v>265</v>
      </c>
      <c r="E169" s="163" t="s">
        <v>1210</v>
      </c>
      <c r="F169" s="164" t="s">
        <v>1211</v>
      </c>
      <c r="G169" s="165" t="s">
        <v>318</v>
      </c>
      <c r="H169" s="166">
        <v>1</v>
      </c>
      <c r="I169" s="167"/>
      <c r="J169" s="166">
        <f t="shared" si="10"/>
        <v>0</v>
      </c>
      <c r="K169" s="168"/>
      <c r="L169" s="169"/>
      <c r="M169" s="170" t="s">
        <v>1</v>
      </c>
      <c r="N169" s="171" t="s">
        <v>39</v>
      </c>
      <c r="O169" s="58"/>
      <c r="P169" s="157">
        <f t="shared" si="11"/>
        <v>0</v>
      </c>
      <c r="Q169" s="157">
        <v>0</v>
      </c>
      <c r="R169" s="157">
        <f t="shared" si="12"/>
        <v>0</v>
      </c>
      <c r="S169" s="157">
        <v>0</v>
      </c>
      <c r="T169" s="158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269</v>
      </c>
      <c r="AT169" s="159" t="s">
        <v>265</v>
      </c>
      <c r="AU169" s="159" t="s">
        <v>141</v>
      </c>
      <c r="AY169" s="14" t="s">
        <v>134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141</v>
      </c>
      <c r="BK169" s="161">
        <f t="shared" si="19"/>
        <v>0</v>
      </c>
      <c r="BL169" s="14" t="s">
        <v>176</v>
      </c>
      <c r="BM169" s="159" t="s">
        <v>1212</v>
      </c>
    </row>
    <row r="170" spans="1:65" s="2" customFormat="1" ht="16.5" customHeight="1">
      <c r="A170" s="29"/>
      <c r="B170" s="147"/>
      <c r="C170" s="148" t="s">
        <v>556</v>
      </c>
      <c r="D170" s="148" t="s">
        <v>136</v>
      </c>
      <c r="E170" s="149" t="s">
        <v>1213</v>
      </c>
      <c r="F170" s="150" t="s">
        <v>1214</v>
      </c>
      <c r="G170" s="151" t="s">
        <v>318</v>
      </c>
      <c r="H170" s="152">
        <v>12</v>
      </c>
      <c r="I170" s="153"/>
      <c r="J170" s="152">
        <f t="shared" si="10"/>
        <v>0</v>
      </c>
      <c r="K170" s="154"/>
      <c r="L170" s="30"/>
      <c r="M170" s="155" t="s">
        <v>1</v>
      </c>
      <c r="N170" s="156" t="s">
        <v>39</v>
      </c>
      <c r="O170" s="58"/>
      <c r="P170" s="157">
        <f t="shared" si="11"/>
        <v>0</v>
      </c>
      <c r="Q170" s="157">
        <v>0</v>
      </c>
      <c r="R170" s="157">
        <f t="shared" si="12"/>
        <v>0</v>
      </c>
      <c r="S170" s="157">
        <v>0</v>
      </c>
      <c r="T170" s="158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176</v>
      </c>
      <c r="AT170" s="159" t="s">
        <v>136</v>
      </c>
      <c r="AU170" s="159" t="s">
        <v>141</v>
      </c>
      <c r="AY170" s="14" t="s">
        <v>134</v>
      </c>
      <c r="BE170" s="160">
        <f t="shared" si="14"/>
        <v>0</v>
      </c>
      <c r="BF170" s="160">
        <f t="shared" si="15"/>
        <v>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4" t="s">
        <v>141</v>
      </c>
      <c r="BK170" s="161">
        <f t="shared" si="19"/>
        <v>0</v>
      </c>
      <c r="BL170" s="14" t="s">
        <v>176</v>
      </c>
      <c r="BM170" s="159" t="s">
        <v>1215</v>
      </c>
    </row>
    <row r="171" spans="1:65" s="2" customFormat="1" ht="16.5" customHeight="1">
      <c r="A171" s="29"/>
      <c r="B171" s="147"/>
      <c r="C171" s="162" t="s">
        <v>561</v>
      </c>
      <c r="D171" s="162" t="s">
        <v>265</v>
      </c>
      <c r="E171" s="163" t="s">
        <v>1216</v>
      </c>
      <c r="F171" s="164" t="s">
        <v>1217</v>
      </c>
      <c r="G171" s="165" t="s">
        <v>318</v>
      </c>
      <c r="H171" s="166">
        <v>4</v>
      </c>
      <c r="I171" s="167"/>
      <c r="J171" s="166">
        <f t="shared" si="10"/>
        <v>0</v>
      </c>
      <c r="K171" s="168"/>
      <c r="L171" s="169"/>
      <c r="M171" s="170" t="s">
        <v>1</v>
      </c>
      <c r="N171" s="171" t="s">
        <v>39</v>
      </c>
      <c r="O171" s="58"/>
      <c r="P171" s="157">
        <f t="shared" si="11"/>
        <v>0</v>
      </c>
      <c r="Q171" s="157">
        <v>0</v>
      </c>
      <c r="R171" s="157">
        <f t="shared" si="12"/>
        <v>0</v>
      </c>
      <c r="S171" s="157">
        <v>0</v>
      </c>
      <c r="T171" s="158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269</v>
      </c>
      <c r="AT171" s="159" t="s">
        <v>265</v>
      </c>
      <c r="AU171" s="159" t="s">
        <v>141</v>
      </c>
      <c r="AY171" s="14" t="s">
        <v>134</v>
      </c>
      <c r="BE171" s="160">
        <f t="shared" si="14"/>
        <v>0</v>
      </c>
      <c r="BF171" s="160">
        <f t="shared" si="15"/>
        <v>0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4" t="s">
        <v>141</v>
      </c>
      <c r="BK171" s="161">
        <f t="shared" si="19"/>
        <v>0</v>
      </c>
      <c r="BL171" s="14" t="s">
        <v>176</v>
      </c>
      <c r="BM171" s="159" t="s">
        <v>1218</v>
      </c>
    </row>
    <row r="172" spans="1:65" s="2" customFormat="1" ht="16.5" customHeight="1">
      <c r="A172" s="29"/>
      <c r="B172" s="147"/>
      <c r="C172" s="162" t="s">
        <v>565</v>
      </c>
      <c r="D172" s="162" t="s">
        <v>265</v>
      </c>
      <c r="E172" s="163" t="s">
        <v>1219</v>
      </c>
      <c r="F172" s="164" t="s">
        <v>1220</v>
      </c>
      <c r="G172" s="165" t="s">
        <v>318</v>
      </c>
      <c r="H172" s="166">
        <v>4</v>
      </c>
      <c r="I172" s="167"/>
      <c r="J172" s="166">
        <f t="shared" si="10"/>
        <v>0</v>
      </c>
      <c r="K172" s="168"/>
      <c r="L172" s="169"/>
      <c r="M172" s="170" t="s">
        <v>1</v>
      </c>
      <c r="N172" s="171" t="s">
        <v>39</v>
      </c>
      <c r="O172" s="58"/>
      <c r="P172" s="157">
        <f t="shared" si="11"/>
        <v>0</v>
      </c>
      <c r="Q172" s="157">
        <v>0</v>
      </c>
      <c r="R172" s="157">
        <f t="shared" si="12"/>
        <v>0</v>
      </c>
      <c r="S172" s="157">
        <v>0</v>
      </c>
      <c r="T172" s="158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269</v>
      </c>
      <c r="AT172" s="159" t="s">
        <v>265</v>
      </c>
      <c r="AU172" s="159" t="s">
        <v>141</v>
      </c>
      <c r="AY172" s="14" t="s">
        <v>134</v>
      </c>
      <c r="BE172" s="160">
        <f t="shared" si="14"/>
        <v>0</v>
      </c>
      <c r="BF172" s="160">
        <f t="shared" si="15"/>
        <v>0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4" t="s">
        <v>141</v>
      </c>
      <c r="BK172" s="161">
        <f t="shared" si="19"/>
        <v>0</v>
      </c>
      <c r="BL172" s="14" t="s">
        <v>176</v>
      </c>
      <c r="BM172" s="159" t="s">
        <v>1221</v>
      </c>
    </row>
    <row r="173" spans="1:65" s="2" customFormat="1" ht="16.5" customHeight="1">
      <c r="A173" s="29"/>
      <c r="B173" s="147"/>
      <c r="C173" s="162" t="s">
        <v>571</v>
      </c>
      <c r="D173" s="162" t="s">
        <v>265</v>
      </c>
      <c r="E173" s="163" t="s">
        <v>1222</v>
      </c>
      <c r="F173" s="164" t="s">
        <v>1223</v>
      </c>
      <c r="G173" s="165" t="s">
        <v>318</v>
      </c>
      <c r="H173" s="166">
        <v>4</v>
      </c>
      <c r="I173" s="167"/>
      <c r="J173" s="166">
        <f t="shared" si="10"/>
        <v>0</v>
      </c>
      <c r="K173" s="168"/>
      <c r="L173" s="169"/>
      <c r="M173" s="170" t="s">
        <v>1</v>
      </c>
      <c r="N173" s="171" t="s">
        <v>39</v>
      </c>
      <c r="O173" s="58"/>
      <c r="P173" s="157">
        <f t="shared" si="11"/>
        <v>0</v>
      </c>
      <c r="Q173" s="157">
        <v>0</v>
      </c>
      <c r="R173" s="157">
        <f t="shared" si="12"/>
        <v>0</v>
      </c>
      <c r="S173" s="157">
        <v>0</v>
      </c>
      <c r="T173" s="158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269</v>
      </c>
      <c r="AT173" s="159" t="s">
        <v>265</v>
      </c>
      <c r="AU173" s="159" t="s">
        <v>141</v>
      </c>
      <c r="AY173" s="14" t="s">
        <v>134</v>
      </c>
      <c r="BE173" s="160">
        <f t="shared" si="14"/>
        <v>0</v>
      </c>
      <c r="BF173" s="160">
        <f t="shared" si="15"/>
        <v>0</v>
      </c>
      <c r="BG173" s="160">
        <f t="shared" si="16"/>
        <v>0</v>
      </c>
      <c r="BH173" s="160">
        <f t="shared" si="17"/>
        <v>0</v>
      </c>
      <c r="BI173" s="160">
        <f t="shared" si="18"/>
        <v>0</v>
      </c>
      <c r="BJ173" s="14" t="s">
        <v>141</v>
      </c>
      <c r="BK173" s="161">
        <f t="shared" si="19"/>
        <v>0</v>
      </c>
      <c r="BL173" s="14" t="s">
        <v>176</v>
      </c>
      <c r="BM173" s="159" t="s">
        <v>1224</v>
      </c>
    </row>
    <row r="174" spans="1:65" s="2" customFormat="1" ht="16.5" customHeight="1">
      <c r="A174" s="29"/>
      <c r="B174" s="147"/>
      <c r="C174" s="162" t="s">
        <v>575</v>
      </c>
      <c r="D174" s="162" t="s">
        <v>265</v>
      </c>
      <c r="E174" s="163" t="s">
        <v>1225</v>
      </c>
      <c r="F174" s="164" t="s">
        <v>1226</v>
      </c>
      <c r="G174" s="165" t="s">
        <v>318</v>
      </c>
      <c r="H174" s="166">
        <v>4</v>
      </c>
      <c r="I174" s="167"/>
      <c r="J174" s="166">
        <f t="shared" si="10"/>
        <v>0</v>
      </c>
      <c r="K174" s="168"/>
      <c r="L174" s="169"/>
      <c r="M174" s="170" t="s">
        <v>1</v>
      </c>
      <c r="N174" s="171" t="s">
        <v>39</v>
      </c>
      <c r="O174" s="58"/>
      <c r="P174" s="157">
        <f t="shared" si="11"/>
        <v>0</v>
      </c>
      <c r="Q174" s="157">
        <v>0</v>
      </c>
      <c r="R174" s="157">
        <f t="shared" si="12"/>
        <v>0</v>
      </c>
      <c r="S174" s="157">
        <v>0</v>
      </c>
      <c r="T174" s="158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269</v>
      </c>
      <c r="AT174" s="159" t="s">
        <v>265</v>
      </c>
      <c r="AU174" s="159" t="s">
        <v>141</v>
      </c>
      <c r="AY174" s="14" t="s">
        <v>134</v>
      </c>
      <c r="BE174" s="160">
        <f t="shared" si="14"/>
        <v>0</v>
      </c>
      <c r="BF174" s="160">
        <f t="shared" si="15"/>
        <v>0</v>
      </c>
      <c r="BG174" s="160">
        <f t="shared" si="16"/>
        <v>0</v>
      </c>
      <c r="BH174" s="160">
        <f t="shared" si="17"/>
        <v>0</v>
      </c>
      <c r="BI174" s="160">
        <f t="shared" si="18"/>
        <v>0</v>
      </c>
      <c r="BJ174" s="14" t="s">
        <v>141</v>
      </c>
      <c r="BK174" s="161">
        <f t="shared" si="19"/>
        <v>0</v>
      </c>
      <c r="BL174" s="14" t="s">
        <v>176</v>
      </c>
      <c r="BM174" s="159" t="s">
        <v>1227</v>
      </c>
    </row>
    <row r="175" spans="1:65" s="2" customFormat="1" ht="16.5" customHeight="1">
      <c r="A175" s="29"/>
      <c r="B175" s="147"/>
      <c r="C175" s="148" t="s">
        <v>579</v>
      </c>
      <c r="D175" s="148" t="s">
        <v>136</v>
      </c>
      <c r="E175" s="149" t="s">
        <v>1228</v>
      </c>
      <c r="F175" s="150" t="s">
        <v>1229</v>
      </c>
      <c r="G175" s="151" t="s">
        <v>318</v>
      </c>
      <c r="H175" s="152">
        <v>8</v>
      </c>
      <c r="I175" s="153"/>
      <c r="J175" s="152">
        <f t="shared" si="10"/>
        <v>0</v>
      </c>
      <c r="K175" s="154"/>
      <c r="L175" s="30"/>
      <c r="M175" s="155" t="s">
        <v>1</v>
      </c>
      <c r="N175" s="156" t="s">
        <v>39</v>
      </c>
      <c r="O175" s="58"/>
      <c r="P175" s="157">
        <f t="shared" si="11"/>
        <v>0</v>
      </c>
      <c r="Q175" s="157">
        <v>0</v>
      </c>
      <c r="R175" s="157">
        <f t="shared" si="12"/>
        <v>0</v>
      </c>
      <c r="S175" s="157">
        <v>0</v>
      </c>
      <c r="T175" s="158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176</v>
      </c>
      <c r="AT175" s="159" t="s">
        <v>136</v>
      </c>
      <c r="AU175" s="159" t="s">
        <v>141</v>
      </c>
      <c r="AY175" s="14" t="s">
        <v>134</v>
      </c>
      <c r="BE175" s="160">
        <f t="shared" si="14"/>
        <v>0</v>
      </c>
      <c r="BF175" s="160">
        <f t="shared" si="15"/>
        <v>0</v>
      </c>
      <c r="BG175" s="160">
        <f t="shared" si="16"/>
        <v>0</v>
      </c>
      <c r="BH175" s="160">
        <f t="shared" si="17"/>
        <v>0</v>
      </c>
      <c r="BI175" s="160">
        <f t="shared" si="18"/>
        <v>0</v>
      </c>
      <c r="BJ175" s="14" t="s">
        <v>141</v>
      </c>
      <c r="BK175" s="161">
        <f t="shared" si="19"/>
        <v>0</v>
      </c>
      <c r="BL175" s="14" t="s">
        <v>176</v>
      </c>
      <c r="BM175" s="159" t="s">
        <v>1230</v>
      </c>
    </row>
    <row r="176" spans="1:65" s="2" customFormat="1" ht="16.5" customHeight="1">
      <c r="A176" s="29"/>
      <c r="B176" s="147"/>
      <c r="C176" s="162" t="s">
        <v>583</v>
      </c>
      <c r="D176" s="162" t="s">
        <v>265</v>
      </c>
      <c r="E176" s="163" t="s">
        <v>1231</v>
      </c>
      <c r="F176" s="164" t="s">
        <v>1232</v>
      </c>
      <c r="G176" s="165" t="s">
        <v>318</v>
      </c>
      <c r="H176" s="166">
        <v>5</v>
      </c>
      <c r="I176" s="167"/>
      <c r="J176" s="166">
        <f t="shared" si="10"/>
        <v>0</v>
      </c>
      <c r="K176" s="168"/>
      <c r="L176" s="169"/>
      <c r="M176" s="170" t="s">
        <v>1</v>
      </c>
      <c r="N176" s="171" t="s">
        <v>39</v>
      </c>
      <c r="O176" s="58"/>
      <c r="P176" s="157">
        <f t="shared" si="11"/>
        <v>0</v>
      </c>
      <c r="Q176" s="157">
        <v>0</v>
      </c>
      <c r="R176" s="157">
        <f t="shared" si="12"/>
        <v>0</v>
      </c>
      <c r="S176" s="157">
        <v>0</v>
      </c>
      <c r="T176" s="158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269</v>
      </c>
      <c r="AT176" s="159" t="s">
        <v>265</v>
      </c>
      <c r="AU176" s="159" t="s">
        <v>141</v>
      </c>
      <c r="AY176" s="14" t="s">
        <v>134</v>
      </c>
      <c r="BE176" s="160">
        <f t="shared" si="14"/>
        <v>0</v>
      </c>
      <c r="BF176" s="160">
        <f t="shared" si="15"/>
        <v>0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141</v>
      </c>
      <c r="BK176" s="161">
        <f t="shared" si="19"/>
        <v>0</v>
      </c>
      <c r="BL176" s="14" t="s">
        <v>176</v>
      </c>
      <c r="BM176" s="159" t="s">
        <v>1233</v>
      </c>
    </row>
    <row r="177" spans="1:65" s="2" customFormat="1" ht="16.5" customHeight="1">
      <c r="A177" s="29"/>
      <c r="B177" s="147"/>
      <c r="C177" s="162" t="s">
        <v>585</v>
      </c>
      <c r="D177" s="162" t="s">
        <v>265</v>
      </c>
      <c r="E177" s="163" t="s">
        <v>1234</v>
      </c>
      <c r="F177" s="164" t="s">
        <v>1235</v>
      </c>
      <c r="G177" s="165" t="s">
        <v>1</v>
      </c>
      <c r="H177" s="166">
        <v>2</v>
      </c>
      <c r="I177" s="167"/>
      <c r="J177" s="166">
        <f t="shared" si="10"/>
        <v>0</v>
      </c>
      <c r="K177" s="168"/>
      <c r="L177" s="169"/>
      <c r="M177" s="170" t="s">
        <v>1</v>
      </c>
      <c r="N177" s="171" t="s">
        <v>39</v>
      </c>
      <c r="O177" s="58"/>
      <c r="P177" s="157">
        <f t="shared" si="11"/>
        <v>0</v>
      </c>
      <c r="Q177" s="157">
        <v>0</v>
      </c>
      <c r="R177" s="157">
        <f t="shared" si="12"/>
        <v>0</v>
      </c>
      <c r="S177" s="157">
        <v>0</v>
      </c>
      <c r="T177" s="158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269</v>
      </c>
      <c r="AT177" s="159" t="s">
        <v>265</v>
      </c>
      <c r="AU177" s="159" t="s">
        <v>141</v>
      </c>
      <c r="AY177" s="14" t="s">
        <v>134</v>
      </c>
      <c r="BE177" s="160">
        <f t="shared" si="14"/>
        <v>0</v>
      </c>
      <c r="BF177" s="160">
        <f t="shared" si="15"/>
        <v>0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141</v>
      </c>
      <c r="BK177" s="161">
        <f t="shared" si="19"/>
        <v>0</v>
      </c>
      <c r="BL177" s="14" t="s">
        <v>176</v>
      </c>
      <c r="BM177" s="159" t="s">
        <v>1236</v>
      </c>
    </row>
    <row r="178" spans="1:65" s="2" customFormat="1" ht="19.2">
      <c r="A178" s="29"/>
      <c r="B178" s="30"/>
      <c r="C178" s="29"/>
      <c r="D178" s="177" t="s">
        <v>669</v>
      </c>
      <c r="E178" s="29"/>
      <c r="F178" s="178" t="s">
        <v>1237</v>
      </c>
      <c r="G178" s="29"/>
      <c r="H178" s="29"/>
      <c r="I178" s="179"/>
      <c r="J178" s="29"/>
      <c r="K178" s="29"/>
      <c r="L178" s="30"/>
      <c r="M178" s="180"/>
      <c r="N178" s="181"/>
      <c r="O178" s="58"/>
      <c r="P178" s="58"/>
      <c r="Q178" s="58"/>
      <c r="R178" s="58"/>
      <c r="S178" s="58"/>
      <c r="T178" s="5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669</v>
      </c>
      <c r="AU178" s="14" t="s">
        <v>141</v>
      </c>
    </row>
    <row r="179" spans="1:65" s="2" customFormat="1" ht="16.5" customHeight="1">
      <c r="A179" s="29"/>
      <c r="B179" s="147"/>
      <c r="C179" s="162" t="s">
        <v>589</v>
      </c>
      <c r="D179" s="162" t="s">
        <v>265</v>
      </c>
      <c r="E179" s="163" t="s">
        <v>1238</v>
      </c>
      <c r="F179" s="164" t="s">
        <v>1239</v>
      </c>
      <c r="G179" s="165" t="s">
        <v>1</v>
      </c>
      <c r="H179" s="166">
        <v>1</v>
      </c>
      <c r="I179" s="167"/>
      <c r="J179" s="166">
        <f>ROUND(I179*H179,3)</f>
        <v>0</v>
      </c>
      <c r="K179" s="168"/>
      <c r="L179" s="169"/>
      <c r="M179" s="170" t="s">
        <v>1</v>
      </c>
      <c r="N179" s="171" t="s">
        <v>39</v>
      </c>
      <c r="O179" s="58"/>
      <c r="P179" s="157">
        <f>O179*H179</f>
        <v>0</v>
      </c>
      <c r="Q179" s="157">
        <v>0</v>
      </c>
      <c r="R179" s="157">
        <f>Q179*H179</f>
        <v>0</v>
      </c>
      <c r="S179" s="157">
        <v>0</v>
      </c>
      <c r="T179" s="15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269</v>
      </c>
      <c r="AT179" s="159" t="s">
        <v>265</v>
      </c>
      <c r="AU179" s="159" t="s">
        <v>141</v>
      </c>
      <c r="AY179" s="14" t="s">
        <v>134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4" t="s">
        <v>141</v>
      </c>
      <c r="BK179" s="161">
        <f>ROUND(I179*H179,3)</f>
        <v>0</v>
      </c>
      <c r="BL179" s="14" t="s">
        <v>176</v>
      </c>
      <c r="BM179" s="159" t="s">
        <v>1240</v>
      </c>
    </row>
    <row r="180" spans="1:65" s="2" customFormat="1" ht="19.2">
      <c r="A180" s="29"/>
      <c r="B180" s="30"/>
      <c r="C180" s="29"/>
      <c r="D180" s="177" t="s">
        <v>669</v>
      </c>
      <c r="E180" s="29"/>
      <c r="F180" s="178" t="s">
        <v>1237</v>
      </c>
      <c r="G180" s="29"/>
      <c r="H180" s="29"/>
      <c r="I180" s="179"/>
      <c r="J180" s="29"/>
      <c r="K180" s="29"/>
      <c r="L180" s="30"/>
      <c r="M180" s="180"/>
      <c r="N180" s="181"/>
      <c r="O180" s="58"/>
      <c r="P180" s="58"/>
      <c r="Q180" s="58"/>
      <c r="R180" s="58"/>
      <c r="S180" s="58"/>
      <c r="T180" s="5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669</v>
      </c>
      <c r="AU180" s="14" t="s">
        <v>141</v>
      </c>
    </row>
    <row r="181" spans="1:65" s="2" customFormat="1" ht="16.5" customHeight="1">
      <c r="A181" s="29"/>
      <c r="B181" s="147"/>
      <c r="C181" s="148" t="s">
        <v>591</v>
      </c>
      <c r="D181" s="148" t="s">
        <v>136</v>
      </c>
      <c r="E181" s="149" t="s">
        <v>1241</v>
      </c>
      <c r="F181" s="150" t="s">
        <v>1242</v>
      </c>
      <c r="G181" s="151" t="s">
        <v>318</v>
      </c>
      <c r="H181" s="152">
        <v>2</v>
      </c>
      <c r="I181" s="153"/>
      <c r="J181" s="152">
        <f t="shared" ref="J181:J224" si="20">ROUND(I181*H181,3)</f>
        <v>0</v>
      </c>
      <c r="K181" s="154"/>
      <c r="L181" s="30"/>
      <c r="M181" s="155" t="s">
        <v>1</v>
      </c>
      <c r="N181" s="156" t="s">
        <v>39</v>
      </c>
      <c r="O181" s="58"/>
      <c r="P181" s="157">
        <f t="shared" ref="P181:P224" si="21">O181*H181</f>
        <v>0</v>
      </c>
      <c r="Q181" s="157">
        <v>0</v>
      </c>
      <c r="R181" s="157">
        <f t="shared" ref="R181:R224" si="22">Q181*H181</f>
        <v>0</v>
      </c>
      <c r="S181" s="157">
        <v>0</v>
      </c>
      <c r="T181" s="158">
        <f t="shared" ref="T181:T224" si="2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176</v>
      </c>
      <c r="AT181" s="159" t="s">
        <v>136</v>
      </c>
      <c r="AU181" s="159" t="s">
        <v>141</v>
      </c>
      <c r="AY181" s="14" t="s">
        <v>134</v>
      </c>
      <c r="BE181" s="160">
        <f t="shared" ref="BE181:BE224" si="24">IF(N181="základná",J181,0)</f>
        <v>0</v>
      </c>
      <c r="BF181" s="160">
        <f t="shared" ref="BF181:BF224" si="25">IF(N181="znížená",J181,0)</f>
        <v>0</v>
      </c>
      <c r="BG181" s="160">
        <f t="shared" ref="BG181:BG224" si="26">IF(N181="zákl. prenesená",J181,0)</f>
        <v>0</v>
      </c>
      <c r="BH181" s="160">
        <f t="shared" ref="BH181:BH224" si="27">IF(N181="zníž. prenesená",J181,0)</f>
        <v>0</v>
      </c>
      <c r="BI181" s="160">
        <f t="shared" ref="BI181:BI224" si="28">IF(N181="nulová",J181,0)</f>
        <v>0</v>
      </c>
      <c r="BJ181" s="14" t="s">
        <v>141</v>
      </c>
      <c r="BK181" s="161">
        <f t="shared" ref="BK181:BK224" si="29">ROUND(I181*H181,3)</f>
        <v>0</v>
      </c>
      <c r="BL181" s="14" t="s">
        <v>176</v>
      </c>
      <c r="BM181" s="159" t="s">
        <v>1243</v>
      </c>
    </row>
    <row r="182" spans="1:65" s="2" customFormat="1" ht="16.5" customHeight="1">
      <c r="A182" s="29"/>
      <c r="B182" s="147"/>
      <c r="C182" s="162" t="s">
        <v>595</v>
      </c>
      <c r="D182" s="162" t="s">
        <v>265</v>
      </c>
      <c r="E182" s="163" t="s">
        <v>1244</v>
      </c>
      <c r="F182" s="164" t="s">
        <v>1245</v>
      </c>
      <c r="G182" s="165" t="s">
        <v>318</v>
      </c>
      <c r="H182" s="166">
        <v>1</v>
      </c>
      <c r="I182" s="167"/>
      <c r="J182" s="166">
        <f t="shared" si="20"/>
        <v>0</v>
      </c>
      <c r="K182" s="168"/>
      <c r="L182" s="169"/>
      <c r="M182" s="170" t="s">
        <v>1</v>
      </c>
      <c r="N182" s="171" t="s">
        <v>39</v>
      </c>
      <c r="O182" s="58"/>
      <c r="P182" s="157">
        <f t="shared" si="21"/>
        <v>0</v>
      </c>
      <c r="Q182" s="157">
        <v>6.9999999999999999E-4</v>
      </c>
      <c r="R182" s="157">
        <f t="shared" si="22"/>
        <v>6.9999999999999999E-4</v>
      </c>
      <c r="S182" s="157">
        <v>0</v>
      </c>
      <c r="T182" s="158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269</v>
      </c>
      <c r="AT182" s="159" t="s">
        <v>265</v>
      </c>
      <c r="AU182" s="159" t="s">
        <v>141</v>
      </c>
      <c r="AY182" s="14" t="s">
        <v>134</v>
      </c>
      <c r="BE182" s="160">
        <f t="shared" si="24"/>
        <v>0</v>
      </c>
      <c r="BF182" s="160">
        <f t="shared" si="25"/>
        <v>0</v>
      </c>
      <c r="BG182" s="160">
        <f t="shared" si="26"/>
        <v>0</v>
      </c>
      <c r="BH182" s="160">
        <f t="shared" si="27"/>
        <v>0</v>
      </c>
      <c r="BI182" s="160">
        <f t="shared" si="28"/>
        <v>0</v>
      </c>
      <c r="BJ182" s="14" t="s">
        <v>141</v>
      </c>
      <c r="BK182" s="161">
        <f t="shared" si="29"/>
        <v>0</v>
      </c>
      <c r="BL182" s="14" t="s">
        <v>176</v>
      </c>
      <c r="BM182" s="159" t="s">
        <v>1246</v>
      </c>
    </row>
    <row r="183" spans="1:65" s="2" customFormat="1" ht="16.5" customHeight="1">
      <c r="A183" s="29"/>
      <c r="B183" s="147"/>
      <c r="C183" s="162" t="s">
        <v>599</v>
      </c>
      <c r="D183" s="162" t="s">
        <v>265</v>
      </c>
      <c r="E183" s="163" t="s">
        <v>1247</v>
      </c>
      <c r="F183" s="164" t="s">
        <v>1248</v>
      </c>
      <c r="G183" s="165" t="s">
        <v>318</v>
      </c>
      <c r="H183" s="166">
        <v>1</v>
      </c>
      <c r="I183" s="167"/>
      <c r="J183" s="166">
        <f t="shared" si="20"/>
        <v>0</v>
      </c>
      <c r="K183" s="168"/>
      <c r="L183" s="169"/>
      <c r="M183" s="170" t="s">
        <v>1</v>
      </c>
      <c r="N183" s="171" t="s">
        <v>39</v>
      </c>
      <c r="O183" s="58"/>
      <c r="P183" s="157">
        <f t="shared" si="21"/>
        <v>0</v>
      </c>
      <c r="Q183" s="157">
        <v>6.9999999999999999E-4</v>
      </c>
      <c r="R183" s="157">
        <f t="shared" si="22"/>
        <v>6.9999999999999999E-4</v>
      </c>
      <c r="S183" s="157">
        <v>0</v>
      </c>
      <c r="T183" s="158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269</v>
      </c>
      <c r="AT183" s="159" t="s">
        <v>265</v>
      </c>
      <c r="AU183" s="159" t="s">
        <v>141</v>
      </c>
      <c r="AY183" s="14" t="s">
        <v>134</v>
      </c>
      <c r="BE183" s="160">
        <f t="shared" si="24"/>
        <v>0</v>
      </c>
      <c r="BF183" s="160">
        <f t="shared" si="25"/>
        <v>0</v>
      </c>
      <c r="BG183" s="160">
        <f t="shared" si="26"/>
        <v>0</v>
      </c>
      <c r="BH183" s="160">
        <f t="shared" si="27"/>
        <v>0</v>
      </c>
      <c r="BI183" s="160">
        <f t="shared" si="28"/>
        <v>0</v>
      </c>
      <c r="BJ183" s="14" t="s">
        <v>141</v>
      </c>
      <c r="BK183" s="161">
        <f t="shared" si="29"/>
        <v>0</v>
      </c>
      <c r="BL183" s="14" t="s">
        <v>176</v>
      </c>
      <c r="BM183" s="159" t="s">
        <v>1249</v>
      </c>
    </row>
    <row r="184" spans="1:65" s="2" customFormat="1" ht="16.5" customHeight="1">
      <c r="A184" s="29"/>
      <c r="B184" s="147"/>
      <c r="C184" s="148" t="s">
        <v>603</v>
      </c>
      <c r="D184" s="148" t="s">
        <v>136</v>
      </c>
      <c r="E184" s="149" t="s">
        <v>1250</v>
      </c>
      <c r="F184" s="150" t="s">
        <v>1251</v>
      </c>
      <c r="G184" s="151" t="s">
        <v>318</v>
      </c>
      <c r="H184" s="152">
        <v>8</v>
      </c>
      <c r="I184" s="153"/>
      <c r="J184" s="152">
        <f t="shared" si="20"/>
        <v>0</v>
      </c>
      <c r="K184" s="154"/>
      <c r="L184" s="30"/>
      <c r="M184" s="155" t="s">
        <v>1</v>
      </c>
      <c r="N184" s="156" t="s">
        <v>39</v>
      </c>
      <c r="O184" s="58"/>
      <c r="P184" s="157">
        <f t="shared" si="21"/>
        <v>0</v>
      </c>
      <c r="Q184" s="157">
        <v>0</v>
      </c>
      <c r="R184" s="157">
        <f t="shared" si="22"/>
        <v>0</v>
      </c>
      <c r="S184" s="157">
        <v>0</v>
      </c>
      <c r="T184" s="158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176</v>
      </c>
      <c r="AT184" s="159" t="s">
        <v>136</v>
      </c>
      <c r="AU184" s="159" t="s">
        <v>141</v>
      </c>
      <c r="AY184" s="14" t="s">
        <v>134</v>
      </c>
      <c r="BE184" s="160">
        <f t="shared" si="24"/>
        <v>0</v>
      </c>
      <c r="BF184" s="160">
        <f t="shared" si="25"/>
        <v>0</v>
      </c>
      <c r="BG184" s="160">
        <f t="shared" si="26"/>
        <v>0</v>
      </c>
      <c r="BH184" s="160">
        <f t="shared" si="27"/>
        <v>0</v>
      </c>
      <c r="BI184" s="160">
        <f t="shared" si="28"/>
        <v>0</v>
      </c>
      <c r="BJ184" s="14" t="s">
        <v>141</v>
      </c>
      <c r="BK184" s="161">
        <f t="shared" si="29"/>
        <v>0</v>
      </c>
      <c r="BL184" s="14" t="s">
        <v>176</v>
      </c>
      <c r="BM184" s="159" t="s">
        <v>1252</v>
      </c>
    </row>
    <row r="185" spans="1:65" s="2" customFormat="1" ht="16.5" customHeight="1">
      <c r="A185" s="29"/>
      <c r="B185" s="147"/>
      <c r="C185" s="162" t="s">
        <v>607</v>
      </c>
      <c r="D185" s="162" t="s">
        <v>265</v>
      </c>
      <c r="E185" s="163" t="s">
        <v>1253</v>
      </c>
      <c r="F185" s="164" t="s">
        <v>1254</v>
      </c>
      <c r="G185" s="165" t="s">
        <v>318</v>
      </c>
      <c r="H185" s="166">
        <v>1</v>
      </c>
      <c r="I185" s="167"/>
      <c r="J185" s="166">
        <f t="shared" si="20"/>
        <v>0</v>
      </c>
      <c r="K185" s="168"/>
      <c r="L185" s="169"/>
      <c r="M185" s="170" t="s">
        <v>1</v>
      </c>
      <c r="N185" s="171" t="s">
        <v>39</v>
      </c>
      <c r="O185" s="58"/>
      <c r="P185" s="157">
        <f t="shared" si="21"/>
        <v>0</v>
      </c>
      <c r="Q185" s="157">
        <v>8.0000000000000004E-4</v>
      </c>
      <c r="R185" s="157">
        <f t="shared" si="22"/>
        <v>8.0000000000000004E-4</v>
      </c>
      <c r="S185" s="157">
        <v>0</v>
      </c>
      <c r="T185" s="158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269</v>
      </c>
      <c r="AT185" s="159" t="s">
        <v>265</v>
      </c>
      <c r="AU185" s="159" t="s">
        <v>141</v>
      </c>
      <c r="AY185" s="14" t="s">
        <v>134</v>
      </c>
      <c r="BE185" s="160">
        <f t="shared" si="24"/>
        <v>0</v>
      </c>
      <c r="BF185" s="160">
        <f t="shared" si="25"/>
        <v>0</v>
      </c>
      <c r="BG185" s="160">
        <f t="shared" si="26"/>
        <v>0</v>
      </c>
      <c r="BH185" s="160">
        <f t="shared" si="27"/>
        <v>0</v>
      </c>
      <c r="BI185" s="160">
        <f t="shared" si="28"/>
        <v>0</v>
      </c>
      <c r="BJ185" s="14" t="s">
        <v>141</v>
      </c>
      <c r="BK185" s="161">
        <f t="shared" si="29"/>
        <v>0</v>
      </c>
      <c r="BL185" s="14" t="s">
        <v>176</v>
      </c>
      <c r="BM185" s="159" t="s">
        <v>1255</v>
      </c>
    </row>
    <row r="186" spans="1:65" s="2" customFormat="1" ht="16.5" customHeight="1">
      <c r="A186" s="29"/>
      <c r="B186" s="147"/>
      <c r="C186" s="162" t="s">
        <v>611</v>
      </c>
      <c r="D186" s="162" t="s">
        <v>265</v>
      </c>
      <c r="E186" s="163" t="s">
        <v>1256</v>
      </c>
      <c r="F186" s="164" t="s">
        <v>1257</v>
      </c>
      <c r="G186" s="165" t="s">
        <v>318</v>
      </c>
      <c r="H186" s="166">
        <v>1</v>
      </c>
      <c r="I186" s="167"/>
      <c r="J186" s="166">
        <f t="shared" si="20"/>
        <v>0</v>
      </c>
      <c r="K186" s="168"/>
      <c r="L186" s="169"/>
      <c r="M186" s="170" t="s">
        <v>1</v>
      </c>
      <c r="N186" s="171" t="s">
        <v>39</v>
      </c>
      <c r="O186" s="58"/>
      <c r="P186" s="157">
        <f t="shared" si="21"/>
        <v>0</v>
      </c>
      <c r="Q186" s="157">
        <v>1.4E-3</v>
      </c>
      <c r="R186" s="157">
        <f t="shared" si="22"/>
        <v>1.4E-3</v>
      </c>
      <c r="S186" s="157">
        <v>0</v>
      </c>
      <c r="T186" s="158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269</v>
      </c>
      <c r="AT186" s="159" t="s">
        <v>265</v>
      </c>
      <c r="AU186" s="159" t="s">
        <v>141</v>
      </c>
      <c r="AY186" s="14" t="s">
        <v>134</v>
      </c>
      <c r="BE186" s="160">
        <f t="shared" si="24"/>
        <v>0</v>
      </c>
      <c r="BF186" s="160">
        <f t="shared" si="25"/>
        <v>0</v>
      </c>
      <c r="BG186" s="160">
        <f t="shared" si="26"/>
        <v>0</v>
      </c>
      <c r="BH186" s="160">
        <f t="shared" si="27"/>
        <v>0</v>
      </c>
      <c r="BI186" s="160">
        <f t="shared" si="28"/>
        <v>0</v>
      </c>
      <c r="BJ186" s="14" t="s">
        <v>141</v>
      </c>
      <c r="BK186" s="161">
        <f t="shared" si="29"/>
        <v>0</v>
      </c>
      <c r="BL186" s="14" t="s">
        <v>176</v>
      </c>
      <c r="BM186" s="159" t="s">
        <v>1258</v>
      </c>
    </row>
    <row r="187" spans="1:65" s="2" customFormat="1" ht="16.5" customHeight="1">
      <c r="A187" s="29"/>
      <c r="B187" s="147"/>
      <c r="C187" s="162" t="s">
        <v>615</v>
      </c>
      <c r="D187" s="162" t="s">
        <v>265</v>
      </c>
      <c r="E187" s="163" t="s">
        <v>1259</v>
      </c>
      <c r="F187" s="164" t="s">
        <v>1260</v>
      </c>
      <c r="G187" s="165" t="s">
        <v>318</v>
      </c>
      <c r="H187" s="166">
        <v>1</v>
      </c>
      <c r="I187" s="167"/>
      <c r="J187" s="166">
        <f t="shared" si="20"/>
        <v>0</v>
      </c>
      <c r="K187" s="168"/>
      <c r="L187" s="169"/>
      <c r="M187" s="170" t="s">
        <v>1</v>
      </c>
      <c r="N187" s="171" t="s">
        <v>39</v>
      </c>
      <c r="O187" s="58"/>
      <c r="P187" s="157">
        <f t="shared" si="21"/>
        <v>0</v>
      </c>
      <c r="Q187" s="157">
        <v>1.4E-3</v>
      </c>
      <c r="R187" s="157">
        <f t="shared" si="22"/>
        <v>1.4E-3</v>
      </c>
      <c r="S187" s="157">
        <v>0</v>
      </c>
      <c r="T187" s="158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269</v>
      </c>
      <c r="AT187" s="159" t="s">
        <v>265</v>
      </c>
      <c r="AU187" s="159" t="s">
        <v>141</v>
      </c>
      <c r="AY187" s="14" t="s">
        <v>134</v>
      </c>
      <c r="BE187" s="160">
        <f t="shared" si="24"/>
        <v>0</v>
      </c>
      <c r="BF187" s="160">
        <f t="shared" si="25"/>
        <v>0</v>
      </c>
      <c r="BG187" s="160">
        <f t="shared" si="26"/>
        <v>0</v>
      </c>
      <c r="BH187" s="160">
        <f t="shared" si="27"/>
        <v>0</v>
      </c>
      <c r="BI187" s="160">
        <f t="shared" si="28"/>
        <v>0</v>
      </c>
      <c r="BJ187" s="14" t="s">
        <v>141</v>
      </c>
      <c r="BK187" s="161">
        <f t="shared" si="29"/>
        <v>0</v>
      </c>
      <c r="BL187" s="14" t="s">
        <v>176</v>
      </c>
      <c r="BM187" s="159" t="s">
        <v>1261</v>
      </c>
    </row>
    <row r="188" spans="1:65" s="2" customFormat="1" ht="16.5" customHeight="1">
      <c r="A188" s="29"/>
      <c r="B188" s="147"/>
      <c r="C188" s="162" t="s">
        <v>619</v>
      </c>
      <c r="D188" s="162" t="s">
        <v>265</v>
      </c>
      <c r="E188" s="163" t="s">
        <v>1262</v>
      </c>
      <c r="F188" s="164" t="s">
        <v>1263</v>
      </c>
      <c r="G188" s="165" t="s">
        <v>318</v>
      </c>
      <c r="H188" s="166">
        <v>5</v>
      </c>
      <c r="I188" s="167"/>
      <c r="J188" s="166">
        <f t="shared" si="20"/>
        <v>0</v>
      </c>
      <c r="K188" s="168"/>
      <c r="L188" s="169"/>
      <c r="M188" s="170" t="s">
        <v>1</v>
      </c>
      <c r="N188" s="171" t="s">
        <v>39</v>
      </c>
      <c r="O188" s="58"/>
      <c r="P188" s="157">
        <f t="shared" si="21"/>
        <v>0</v>
      </c>
      <c r="Q188" s="157">
        <v>1.4E-3</v>
      </c>
      <c r="R188" s="157">
        <f t="shared" si="22"/>
        <v>7.0000000000000001E-3</v>
      </c>
      <c r="S188" s="157">
        <v>0</v>
      </c>
      <c r="T188" s="158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269</v>
      </c>
      <c r="AT188" s="159" t="s">
        <v>265</v>
      </c>
      <c r="AU188" s="159" t="s">
        <v>141</v>
      </c>
      <c r="AY188" s="14" t="s">
        <v>134</v>
      </c>
      <c r="BE188" s="160">
        <f t="shared" si="24"/>
        <v>0</v>
      </c>
      <c r="BF188" s="160">
        <f t="shared" si="25"/>
        <v>0</v>
      </c>
      <c r="BG188" s="160">
        <f t="shared" si="26"/>
        <v>0</v>
      </c>
      <c r="BH188" s="160">
        <f t="shared" si="27"/>
        <v>0</v>
      </c>
      <c r="BI188" s="160">
        <f t="shared" si="28"/>
        <v>0</v>
      </c>
      <c r="BJ188" s="14" t="s">
        <v>141</v>
      </c>
      <c r="BK188" s="161">
        <f t="shared" si="29"/>
        <v>0</v>
      </c>
      <c r="BL188" s="14" t="s">
        <v>176</v>
      </c>
      <c r="BM188" s="159" t="s">
        <v>1264</v>
      </c>
    </row>
    <row r="189" spans="1:65" s="2" customFormat="1" ht="16.5" customHeight="1">
      <c r="A189" s="29"/>
      <c r="B189" s="147"/>
      <c r="C189" s="148" t="s">
        <v>623</v>
      </c>
      <c r="D189" s="148" t="s">
        <v>136</v>
      </c>
      <c r="E189" s="149" t="s">
        <v>1265</v>
      </c>
      <c r="F189" s="150" t="s">
        <v>1266</v>
      </c>
      <c r="G189" s="151" t="s">
        <v>318</v>
      </c>
      <c r="H189" s="152">
        <v>12</v>
      </c>
      <c r="I189" s="153"/>
      <c r="J189" s="152">
        <f t="shared" si="20"/>
        <v>0</v>
      </c>
      <c r="K189" s="154"/>
      <c r="L189" s="30"/>
      <c r="M189" s="155" t="s">
        <v>1</v>
      </c>
      <c r="N189" s="156" t="s">
        <v>39</v>
      </c>
      <c r="O189" s="58"/>
      <c r="P189" s="157">
        <f t="shared" si="21"/>
        <v>0</v>
      </c>
      <c r="Q189" s="157">
        <v>0</v>
      </c>
      <c r="R189" s="157">
        <f t="shared" si="22"/>
        <v>0</v>
      </c>
      <c r="S189" s="157">
        <v>0</v>
      </c>
      <c r="T189" s="158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176</v>
      </c>
      <c r="AT189" s="159" t="s">
        <v>136</v>
      </c>
      <c r="AU189" s="159" t="s">
        <v>141</v>
      </c>
      <c r="AY189" s="14" t="s">
        <v>134</v>
      </c>
      <c r="BE189" s="160">
        <f t="shared" si="24"/>
        <v>0</v>
      </c>
      <c r="BF189" s="160">
        <f t="shared" si="25"/>
        <v>0</v>
      </c>
      <c r="BG189" s="160">
        <f t="shared" si="26"/>
        <v>0</v>
      </c>
      <c r="BH189" s="160">
        <f t="shared" si="27"/>
        <v>0</v>
      </c>
      <c r="BI189" s="160">
        <f t="shared" si="28"/>
        <v>0</v>
      </c>
      <c r="BJ189" s="14" t="s">
        <v>141</v>
      </c>
      <c r="BK189" s="161">
        <f t="shared" si="29"/>
        <v>0</v>
      </c>
      <c r="BL189" s="14" t="s">
        <v>176</v>
      </c>
      <c r="BM189" s="159" t="s">
        <v>1267</v>
      </c>
    </row>
    <row r="190" spans="1:65" s="2" customFormat="1" ht="16.5" customHeight="1">
      <c r="A190" s="29"/>
      <c r="B190" s="147"/>
      <c r="C190" s="162" t="s">
        <v>629</v>
      </c>
      <c r="D190" s="162" t="s">
        <v>265</v>
      </c>
      <c r="E190" s="163" t="s">
        <v>1268</v>
      </c>
      <c r="F190" s="164" t="s">
        <v>1269</v>
      </c>
      <c r="G190" s="165" t="s">
        <v>318</v>
      </c>
      <c r="H190" s="166">
        <v>4</v>
      </c>
      <c r="I190" s="167"/>
      <c r="J190" s="166">
        <f t="shared" si="20"/>
        <v>0</v>
      </c>
      <c r="K190" s="168"/>
      <c r="L190" s="169"/>
      <c r="M190" s="170" t="s">
        <v>1</v>
      </c>
      <c r="N190" s="171" t="s">
        <v>39</v>
      </c>
      <c r="O190" s="58"/>
      <c r="P190" s="157">
        <f t="shared" si="21"/>
        <v>0</v>
      </c>
      <c r="Q190" s="157">
        <v>5.3E-3</v>
      </c>
      <c r="R190" s="157">
        <f t="shared" si="22"/>
        <v>2.12E-2</v>
      </c>
      <c r="S190" s="157">
        <v>0</v>
      </c>
      <c r="T190" s="158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269</v>
      </c>
      <c r="AT190" s="159" t="s">
        <v>265</v>
      </c>
      <c r="AU190" s="159" t="s">
        <v>141</v>
      </c>
      <c r="AY190" s="14" t="s">
        <v>134</v>
      </c>
      <c r="BE190" s="160">
        <f t="shared" si="24"/>
        <v>0</v>
      </c>
      <c r="BF190" s="160">
        <f t="shared" si="25"/>
        <v>0</v>
      </c>
      <c r="BG190" s="160">
        <f t="shared" si="26"/>
        <v>0</v>
      </c>
      <c r="BH190" s="160">
        <f t="shared" si="27"/>
        <v>0</v>
      </c>
      <c r="BI190" s="160">
        <f t="shared" si="28"/>
        <v>0</v>
      </c>
      <c r="BJ190" s="14" t="s">
        <v>141</v>
      </c>
      <c r="BK190" s="161">
        <f t="shared" si="29"/>
        <v>0</v>
      </c>
      <c r="BL190" s="14" t="s">
        <v>176</v>
      </c>
      <c r="BM190" s="159" t="s">
        <v>1270</v>
      </c>
    </row>
    <row r="191" spans="1:65" s="2" customFormat="1" ht="16.5" customHeight="1">
      <c r="A191" s="29"/>
      <c r="B191" s="147"/>
      <c r="C191" s="162" t="s">
        <v>426</v>
      </c>
      <c r="D191" s="162" t="s">
        <v>265</v>
      </c>
      <c r="E191" s="163" t="s">
        <v>1271</v>
      </c>
      <c r="F191" s="164" t="s">
        <v>1272</v>
      </c>
      <c r="G191" s="165" t="s">
        <v>318</v>
      </c>
      <c r="H191" s="166">
        <v>4</v>
      </c>
      <c r="I191" s="167"/>
      <c r="J191" s="166">
        <f t="shared" si="20"/>
        <v>0</v>
      </c>
      <c r="K191" s="168"/>
      <c r="L191" s="169"/>
      <c r="M191" s="170" t="s">
        <v>1</v>
      </c>
      <c r="N191" s="171" t="s">
        <v>39</v>
      </c>
      <c r="O191" s="58"/>
      <c r="P191" s="157">
        <f t="shared" si="21"/>
        <v>0</v>
      </c>
      <c r="Q191" s="157">
        <v>6.1999999999999998E-3</v>
      </c>
      <c r="R191" s="157">
        <f t="shared" si="22"/>
        <v>2.4799999999999999E-2</v>
      </c>
      <c r="S191" s="157">
        <v>0</v>
      </c>
      <c r="T191" s="158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269</v>
      </c>
      <c r="AT191" s="159" t="s">
        <v>265</v>
      </c>
      <c r="AU191" s="159" t="s">
        <v>141</v>
      </c>
      <c r="AY191" s="14" t="s">
        <v>134</v>
      </c>
      <c r="BE191" s="160">
        <f t="shared" si="24"/>
        <v>0</v>
      </c>
      <c r="BF191" s="160">
        <f t="shared" si="25"/>
        <v>0</v>
      </c>
      <c r="BG191" s="160">
        <f t="shared" si="26"/>
        <v>0</v>
      </c>
      <c r="BH191" s="160">
        <f t="shared" si="27"/>
        <v>0</v>
      </c>
      <c r="BI191" s="160">
        <f t="shared" si="28"/>
        <v>0</v>
      </c>
      <c r="BJ191" s="14" t="s">
        <v>141</v>
      </c>
      <c r="BK191" s="161">
        <f t="shared" si="29"/>
        <v>0</v>
      </c>
      <c r="BL191" s="14" t="s">
        <v>176</v>
      </c>
      <c r="BM191" s="159" t="s">
        <v>1273</v>
      </c>
    </row>
    <row r="192" spans="1:65" s="2" customFormat="1" ht="16.5" customHeight="1">
      <c r="A192" s="29"/>
      <c r="B192" s="147"/>
      <c r="C192" s="162" t="s">
        <v>638</v>
      </c>
      <c r="D192" s="162" t="s">
        <v>265</v>
      </c>
      <c r="E192" s="163" t="s">
        <v>1274</v>
      </c>
      <c r="F192" s="164" t="s">
        <v>1275</v>
      </c>
      <c r="G192" s="165" t="s">
        <v>318</v>
      </c>
      <c r="H192" s="166">
        <v>4</v>
      </c>
      <c r="I192" s="167"/>
      <c r="J192" s="166">
        <f t="shared" si="20"/>
        <v>0</v>
      </c>
      <c r="K192" s="168"/>
      <c r="L192" s="169"/>
      <c r="M192" s="170" t="s">
        <v>1</v>
      </c>
      <c r="N192" s="171" t="s">
        <v>39</v>
      </c>
      <c r="O192" s="58"/>
      <c r="P192" s="157">
        <f t="shared" si="21"/>
        <v>0</v>
      </c>
      <c r="Q192" s="157">
        <v>6.1999999999999998E-3</v>
      </c>
      <c r="R192" s="157">
        <f t="shared" si="22"/>
        <v>2.4799999999999999E-2</v>
      </c>
      <c r="S192" s="157">
        <v>0</v>
      </c>
      <c r="T192" s="158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269</v>
      </c>
      <c r="AT192" s="159" t="s">
        <v>265</v>
      </c>
      <c r="AU192" s="159" t="s">
        <v>141</v>
      </c>
      <c r="AY192" s="14" t="s">
        <v>134</v>
      </c>
      <c r="BE192" s="160">
        <f t="shared" si="24"/>
        <v>0</v>
      </c>
      <c r="BF192" s="160">
        <f t="shared" si="25"/>
        <v>0</v>
      </c>
      <c r="BG192" s="160">
        <f t="shared" si="26"/>
        <v>0</v>
      </c>
      <c r="BH192" s="160">
        <f t="shared" si="27"/>
        <v>0</v>
      </c>
      <c r="BI192" s="160">
        <f t="shared" si="28"/>
        <v>0</v>
      </c>
      <c r="BJ192" s="14" t="s">
        <v>141</v>
      </c>
      <c r="BK192" s="161">
        <f t="shared" si="29"/>
        <v>0</v>
      </c>
      <c r="BL192" s="14" t="s">
        <v>176</v>
      </c>
      <c r="BM192" s="159" t="s">
        <v>1276</v>
      </c>
    </row>
    <row r="193" spans="1:65" s="2" customFormat="1" ht="16.5" customHeight="1">
      <c r="A193" s="29"/>
      <c r="B193" s="147"/>
      <c r="C193" s="162" t="s">
        <v>644</v>
      </c>
      <c r="D193" s="162" t="s">
        <v>265</v>
      </c>
      <c r="E193" s="163" t="s">
        <v>1277</v>
      </c>
      <c r="F193" s="164" t="s">
        <v>1278</v>
      </c>
      <c r="G193" s="165" t="s">
        <v>318</v>
      </c>
      <c r="H193" s="166">
        <v>1</v>
      </c>
      <c r="I193" s="167"/>
      <c r="J193" s="166">
        <f t="shared" si="20"/>
        <v>0</v>
      </c>
      <c r="K193" s="168"/>
      <c r="L193" s="169"/>
      <c r="M193" s="170" t="s">
        <v>1</v>
      </c>
      <c r="N193" s="171" t="s">
        <v>39</v>
      </c>
      <c r="O193" s="58"/>
      <c r="P193" s="157">
        <f t="shared" si="21"/>
        <v>0</v>
      </c>
      <c r="Q193" s="157">
        <v>8.0000000000000002E-3</v>
      </c>
      <c r="R193" s="157">
        <f t="shared" si="22"/>
        <v>8.0000000000000002E-3</v>
      </c>
      <c r="S193" s="157">
        <v>0</v>
      </c>
      <c r="T193" s="158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269</v>
      </c>
      <c r="AT193" s="159" t="s">
        <v>265</v>
      </c>
      <c r="AU193" s="159" t="s">
        <v>141</v>
      </c>
      <c r="AY193" s="14" t="s">
        <v>134</v>
      </c>
      <c r="BE193" s="160">
        <f t="shared" si="24"/>
        <v>0</v>
      </c>
      <c r="BF193" s="160">
        <f t="shared" si="25"/>
        <v>0</v>
      </c>
      <c r="BG193" s="160">
        <f t="shared" si="26"/>
        <v>0</v>
      </c>
      <c r="BH193" s="160">
        <f t="shared" si="27"/>
        <v>0</v>
      </c>
      <c r="BI193" s="160">
        <f t="shared" si="28"/>
        <v>0</v>
      </c>
      <c r="BJ193" s="14" t="s">
        <v>141</v>
      </c>
      <c r="BK193" s="161">
        <f t="shared" si="29"/>
        <v>0</v>
      </c>
      <c r="BL193" s="14" t="s">
        <v>176</v>
      </c>
      <c r="BM193" s="159" t="s">
        <v>1279</v>
      </c>
    </row>
    <row r="194" spans="1:65" s="2" customFormat="1" ht="16.5" customHeight="1">
      <c r="A194" s="29"/>
      <c r="B194" s="147"/>
      <c r="C194" s="162" t="s">
        <v>648</v>
      </c>
      <c r="D194" s="162" t="s">
        <v>265</v>
      </c>
      <c r="E194" s="163" t="s">
        <v>1280</v>
      </c>
      <c r="F194" s="164" t="s">
        <v>1281</v>
      </c>
      <c r="G194" s="165" t="s">
        <v>318</v>
      </c>
      <c r="H194" s="166">
        <v>4</v>
      </c>
      <c r="I194" s="167"/>
      <c r="J194" s="166">
        <f t="shared" si="20"/>
        <v>0</v>
      </c>
      <c r="K194" s="168"/>
      <c r="L194" s="169"/>
      <c r="M194" s="170" t="s">
        <v>1</v>
      </c>
      <c r="N194" s="171" t="s">
        <v>39</v>
      </c>
      <c r="O194" s="58"/>
      <c r="P194" s="157">
        <f t="shared" si="21"/>
        <v>0</v>
      </c>
      <c r="Q194" s="157">
        <v>1.04E-2</v>
      </c>
      <c r="R194" s="157">
        <f t="shared" si="22"/>
        <v>4.1599999999999998E-2</v>
      </c>
      <c r="S194" s="157">
        <v>0</v>
      </c>
      <c r="T194" s="158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269</v>
      </c>
      <c r="AT194" s="159" t="s">
        <v>265</v>
      </c>
      <c r="AU194" s="159" t="s">
        <v>141</v>
      </c>
      <c r="AY194" s="14" t="s">
        <v>134</v>
      </c>
      <c r="BE194" s="160">
        <f t="shared" si="24"/>
        <v>0</v>
      </c>
      <c r="BF194" s="160">
        <f t="shared" si="25"/>
        <v>0</v>
      </c>
      <c r="BG194" s="160">
        <f t="shared" si="26"/>
        <v>0</v>
      </c>
      <c r="BH194" s="160">
        <f t="shared" si="27"/>
        <v>0</v>
      </c>
      <c r="BI194" s="160">
        <f t="shared" si="28"/>
        <v>0</v>
      </c>
      <c r="BJ194" s="14" t="s">
        <v>141</v>
      </c>
      <c r="BK194" s="161">
        <f t="shared" si="29"/>
        <v>0</v>
      </c>
      <c r="BL194" s="14" t="s">
        <v>176</v>
      </c>
      <c r="BM194" s="159" t="s">
        <v>1282</v>
      </c>
    </row>
    <row r="195" spans="1:65" s="2" customFormat="1" ht="16.5" customHeight="1">
      <c r="A195" s="29"/>
      <c r="B195" s="147"/>
      <c r="C195" s="162" t="s">
        <v>652</v>
      </c>
      <c r="D195" s="162" t="s">
        <v>265</v>
      </c>
      <c r="E195" s="163" t="s">
        <v>1283</v>
      </c>
      <c r="F195" s="164" t="s">
        <v>1284</v>
      </c>
      <c r="G195" s="165" t="s">
        <v>318</v>
      </c>
      <c r="H195" s="166">
        <v>2</v>
      </c>
      <c r="I195" s="167"/>
      <c r="J195" s="166">
        <f t="shared" si="20"/>
        <v>0</v>
      </c>
      <c r="K195" s="168"/>
      <c r="L195" s="169"/>
      <c r="M195" s="170" t="s">
        <v>1</v>
      </c>
      <c r="N195" s="171" t="s">
        <v>39</v>
      </c>
      <c r="O195" s="58"/>
      <c r="P195" s="157">
        <f t="shared" si="21"/>
        <v>0</v>
      </c>
      <c r="Q195" s="157">
        <v>1.43E-2</v>
      </c>
      <c r="R195" s="157">
        <f t="shared" si="22"/>
        <v>2.86E-2</v>
      </c>
      <c r="S195" s="157">
        <v>0</v>
      </c>
      <c r="T195" s="158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269</v>
      </c>
      <c r="AT195" s="159" t="s">
        <v>265</v>
      </c>
      <c r="AU195" s="159" t="s">
        <v>141</v>
      </c>
      <c r="AY195" s="14" t="s">
        <v>134</v>
      </c>
      <c r="BE195" s="160">
        <f t="shared" si="24"/>
        <v>0</v>
      </c>
      <c r="BF195" s="160">
        <f t="shared" si="25"/>
        <v>0</v>
      </c>
      <c r="BG195" s="160">
        <f t="shared" si="26"/>
        <v>0</v>
      </c>
      <c r="BH195" s="160">
        <f t="shared" si="27"/>
        <v>0</v>
      </c>
      <c r="BI195" s="160">
        <f t="shared" si="28"/>
        <v>0</v>
      </c>
      <c r="BJ195" s="14" t="s">
        <v>141</v>
      </c>
      <c r="BK195" s="161">
        <f t="shared" si="29"/>
        <v>0</v>
      </c>
      <c r="BL195" s="14" t="s">
        <v>176</v>
      </c>
      <c r="BM195" s="159" t="s">
        <v>1285</v>
      </c>
    </row>
    <row r="196" spans="1:65" s="2" customFormat="1" ht="16.5" customHeight="1">
      <c r="A196" s="29"/>
      <c r="B196" s="147"/>
      <c r="C196" s="148" t="s">
        <v>865</v>
      </c>
      <c r="D196" s="148" t="s">
        <v>136</v>
      </c>
      <c r="E196" s="149" t="s">
        <v>1286</v>
      </c>
      <c r="F196" s="150" t="s">
        <v>1287</v>
      </c>
      <c r="G196" s="151" t="s">
        <v>318</v>
      </c>
      <c r="H196" s="152">
        <v>127</v>
      </c>
      <c r="I196" s="153"/>
      <c r="J196" s="152">
        <f t="shared" si="20"/>
        <v>0</v>
      </c>
      <c r="K196" s="154"/>
      <c r="L196" s="30"/>
      <c r="M196" s="155" t="s">
        <v>1</v>
      </c>
      <c r="N196" s="156" t="s">
        <v>39</v>
      </c>
      <c r="O196" s="58"/>
      <c r="P196" s="157">
        <f t="shared" si="21"/>
        <v>0</v>
      </c>
      <c r="Q196" s="157">
        <v>0</v>
      </c>
      <c r="R196" s="157">
        <f t="shared" si="22"/>
        <v>0</v>
      </c>
      <c r="S196" s="157">
        <v>0</v>
      </c>
      <c r="T196" s="158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176</v>
      </c>
      <c r="AT196" s="159" t="s">
        <v>136</v>
      </c>
      <c r="AU196" s="159" t="s">
        <v>141</v>
      </c>
      <c r="AY196" s="14" t="s">
        <v>134</v>
      </c>
      <c r="BE196" s="160">
        <f t="shared" si="24"/>
        <v>0</v>
      </c>
      <c r="BF196" s="160">
        <f t="shared" si="25"/>
        <v>0</v>
      </c>
      <c r="BG196" s="160">
        <f t="shared" si="26"/>
        <v>0</v>
      </c>
      <c r="BH196" s="160">
        <f t="shared" si="27"/>
        <v>0</v>
      </c>
      <c r="BI196" s="160">
        <f t="shared" si="28"/>
        <v>0</v>
      </c>
      <c r="BJ196" s="14" t="s">
        <v>141</v>
      </c>
      <c r="BK196" s="161">
        <f t="shared" si="29"/>
        <v>0</v>
      </c>
      <c r="BL196" s="14" t="s">
        <v>176</v>
      </c>
      <c r="BM196" s="159" t="s">
        <v>1288</v>
      </c>
    </row>
    <row r="197" spans="1:65" s="2" customFormat="1" ht="21.75" customHeight="1">
      <c r="A197" s="29"/>
      <c r="B197" s="147"/>
      <c r="C197" s="162" t="s">
        <v>869</v>
      </c>
      <c r="D197" s="162" t="s">
        <v>265</v>
      </c>
      <c r="E197" s="163" t="s">
        <v>1289</v>
      </c>
      <c r="F197" s="164" t="s">
        <v>1290</v>
      </c>
      <c r="G197" s="165" t="s">
        <v>318</v>
      </c>
      <c r="H197" s="166">
        <v>2</v>
      </c>
      <c r="I197" s="167"/>
      <c r="J197" s="166">
        <f t="shared" si="20"/>
        <v>0</v>
      </c>
      <c r="K197" s="168"/>
      <c r="L197" s="169"/>
      <c r="M197" s="170" t="s">
        <v>1</v>
      </c>
      <c r="N197" s="171" t="s">
        <v>39</v>
      </c>
      <c r="O197" s="58"/>
      <c r="P197" s="157">
        <f t="shared" si="21"/>
        <v>0</v>
      </c>
      <c r="Q197" s="157">
        <v>2.0000000000000001E-4</v>
      </c>
      <c r="R197" s="157">
        <f t="shared" si="22"/>
        <v>4.0000000000000002E-4</v>
      </c>
      <c r="S197" s="157">
        <v>0</v>
      </c>
      <c r="T197" s="158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269</v>
      </c>
      <c r="AT197" s="159" t="s">
        <v>265</v>
      </c>
      <c r="AU197" s="159" t="s">
        <v>141</v>
      </c>
      <c r="AY197" s="14" t="s">
        <v>134</v>
      </c>
      <c r="BE197" s="160">
        <f t="shared" si="24"/>
        <v>0</v>
      </c>
      <c r="BF197" s="160">
        <f t="shared" si="25"/>
        <v>0</v>
      </c>
      <c r="BG197" s="160">
        <f t="shared" si="26"/>
        <v>0</v>
      </c>
      <c r="BH197" s="160">
        <f t="shared" si="27"/>
        <v>0</v>
      </c>
      <c r="BI197" s="160">
        <f t="shared" si="28"/>
        <v>0</v>
      </c>
      <c r="BJ197" s="14" t="s">
        <v>141</v>
      </c>
      <c r="BK197" s="161">
        <f t="shared" si="29"/>
        <v>0</v>
      </c>
      <c r="BL197" s="14" t="s">
        <v>176</v>
      </c>
      <c r="BM197" s="159" t="s">
        <v>1291</v>
      </c>
    </row>
    <row r="198" spans="1:65" s="2" customFormat="1" ht="21.75" customHeight="1">
      <c r="A198" s="29"/>
      <c r="B198" s="147"/>
      <c r="C198" s="162" t="s">
        <v>873</v>
      </c>
      <c r="D198" s="162" t="s">
        <v>265</v>
      </c>
      <c r="E198" s="163" t="s">
        <v>1292</v>
      </c>
      <c r="F198" s="164" t="s">
        <v>1293</v>
      </c>
      <c r="G198" s="165" t="s">
        <v>318</v>
      </c>
      <c r="H198" s="166">
        <v>10</v>
      </c>
      <c r="I198" s="167"/>
      <c r="J198" s="166">
        <f t="shared" si="20"/>
        <v>0</v>
      </c>
      <c r="K198" s="168"/>
      <c r="L198" s="169"/>
      <c r="M198" s="170" t="s">
        <v>1</v>
      </c>
      <c r="N198" s="171" t="s">
        <v>39</v>
      </c>
      <c r="O198" s="58"/>
      <c r="P198" s="157">
        <f t="shared" si="21"/>
        <v>0</v>
      </c>
      <c r="Q198" s="157">
        <v>2.0000000000000001E-4</v>
      </c>
      <c r="R198" s="157">
        <f t="shared" si="22"/>
        <v>2E-3</v>
      </c>
      <c r="S198" s="157">
        <v>0</v>
      </c>
      <c r="T198" s="158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269</v>
      </c>
      <c r="AT198" s="159" t="s">
        <v>265</v>
      </c>
      <c r="AU198" s="159" t="s">
        <v>141</v>
      </c>
      <c r="AY198" s="14" t="s">
        <v>134</v>
      </c>
      <c r="BE198" s="160">
        <f t="shared" si="24"/>
        <v>0</v>
      </c>
      <c r="BF198" s="160">
        <f t="shared" si="25"/>
        <v>0</v>
      </c>
      <c r="BG198" s="160">
        <f t="shared" si="26"/>
        <v>0</v>
      </c>
      <c r="BH198" s="160">
        <f t="shared" si="27"/>
        <v>0</v>
      </c>
      <c r="BI198" s="160">
        <f t="shared" si="28"/>
        <v>0</v>
      </c>
      <c r="BJ198" s="14" t="s">
        <v>141</v>
      </c>
      <c r="BK198" s="161">
        <f t="shared" si="29"/>
        <v>0</v>
      </c>
      <c r="BL198" s="14" t="s">
        <v>176</v>
      </c>
      <c r="BM198" s="159" t="s">
        <v>1294</v>
      </c>
    </row>
    <row r="199" spans="1:65" s="2" customFormat="1" ht="21.75" customHeight="1">
      <c r="A199" s="29"/>
      <c r="B199" s="147"/>
      <c r="C199" s="162" t="s">
        <v>877</v>
      </c>
      <c r="D199" s="162" t="s">
        <v>265</v>
      </c>
      <c r="E199" s="163" t="s">
        <v>1295</v>
      </c>
      <c r="F199" s="164" t="s">
        <v>1296</v>
      </c>
      <c r="G199" s="165" t="s">
        <v>318</v>
      </c>
      <c r="H199" s="166">
        <v>10</v>
      </c>
      <c r="I199" s="167"/>
      <c r="J199" s="166">
        <f t="shared" si="20"/>
        <v>0</v>
      </c>
      <c r="K199" s="168"/>
      <c r="L199" s="169"/>
      <c r="M199" s="170" t="s">
        <v>1</v>
      </c>
      <c r="N199" s="171" t="s">
        <v>39</v>
      </c>
      <c r="O199" s="58"/>
      <c r="P199" s="157">
        <f t="shared" si="21"/>
        <v>0</v>
      </c>
      <c r="Q199" s="157">
        <v>2.0000000000000001E-4</v>
      </c>
      <c r="R199" s="157">
        <f t="shared" si="22"/>
        <v>2E-3</v>
      </c>
      <c r="S199" s="157">
        <v>0</v>
      </c>
      <c r="T199" s="158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269</v>
      </c>
      <c r="AT199" s="159" t="s">
        <v>265</v>
      </c>
      <c r="AU199" s="159" t="s">
        <v>141</v>
      </c>
      <c r="AY199" s="14" t="s">
        <v>134</v>
      </c>
      <c r="BE199" s="160">
        <f t="shared" si="24"/>
        <v>0</v>
      </c>
      <c r="BF199" s="160">
        <f t="shared" si="25"/>
        <v>0</v>
      </c>
      <c r="BG199" s="160">
        <f t="shared" si="26"/>
        <v>0</v>
      </c>
      <c r="BH199" s="160">
        <f t="shared" si="27"/>
        <v>0</v>
      </c>
      <c r="BI199" s="160">
        <f t="shared" si="28"/>
        <v>0</v>
      </c>
      <c r="BJ199" s="14" t="s">
        <v>141</v>
      </c>
      <c r="BK199" s="161">
        <f t="shared" si="29"/>
        <v>0</v>
      </c>
      <c r="BL199" s="14" t="s">
        <v>176</v>
      </c>
      <c r="BM199" s="159" t="s">
        <v>1297</v>
      </c>
    </row>
    <row r="200" spans="1:65" s="2" customFormat="1" ht="21.75" customHeight="1">
      <c r="A200" s="29"/>
      <c r="B200" s="147"/>
      <c r="C200" s="162" t="s">
        <v>881</v>
      </c>
      <c r="D200" s="162" t="s">
        <v>265</v>
      </c>
      <c r="E200" s="163" t="s">
        <v>1298</v>
      </c>
      <c r="F200" s="164" t="s">
        <v>1299</v>
      </c>
      <c r="G200" s="165" t="s">
        <v>318</v>
      </c>
      <c r="H200" s="166">
        <v>50</v>
      </c>
      <c r="I200" s="167"/>
      <c r="J200" s="166">
        <f t="shared" si="20"/>
        <v>0</v>
      </c>
      <c r="K200" s="168"/>
      <c r="L200" s="169"/>
      <c r="M200" s="170" t="s">
        <v>1</v>
      </c>
      <c r="N200" s="171" t="s">
        <v>39</v>
      </c>
      <c r="O200" s="58"/>
      <c r="P200" s="157">
        <f t="shared" si="21"/>
        <v>0</v>
      </c>
      <c r="Q200" s="157">
        <v>2.0000000000000001E-4</v>
      </c>
      <c r="R200" s="157">
        <f t="shared" si="22"/>
        <v>0.01</v>
      </c>
      <c r="S200" s="157">
        <v>0</v>
      </c>
      <c r="T200" s="158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269</v>
      </c>
      <c r="AT200" s="159" t="s">
        <v>265</v>
      </c>
      <c r="AU200" s="159" t="s">
        <v>141</v>
      </c>
      <c r="AY200" s="14" t="s">
        <v>134</v>
      </c>
      <c r="BE200" s="160">
        <f t="shared" si="24"/>
        <v>0</v>
      </c>
      <c r="BF200" s="160">
        <f t="shared" si="25"/>
        <v>0</v>
      </c>
      <c r="BG200" s="160">
        <f t="shared" si="26"/>
        <v>0</v>
      </c>
      <c r="BH200" s="160">
        <f t="shared" si="27"/>
        <v>0</v>
      </c>
      <c r="BI200" s="160">
        <f t="shared" si="28"/>
        <v>0</v>
      </c>
      <c r="BJ200" s="14" t="s">
        <v>141</v>
      </c>
      <c r="BK200" s="161">
        <f t="shared" si="29"/>
        <v>0</v>
      </c>
      <c r="BL200" s="14" t="s">
        <v>176</v>
      </c>
      <c r="BM200" s="159" t="s">
        <v>1300</v>
      </c>
    </row>
    <row r="201" spans="1:65" s="2" customFormat="1" ht="21.75" customHeight="1">
      <c r="A201" s="29"/>
      <c r="B201" s="147"/>
      <c r="C201" s="162" t="s">
        <v>885</v>
      </c>
      <c r="D201" s="162" t="s">
        <v>265</v>
      </c>
      <c r="E201" s="163" t="s">
        <v>1301</v>
      </c>
      <c r="F201" s="164" t="s">
        <v>1302</v>
      </c>
      <c r="G201" s="165" t="s">
        <v>318</v>
      </c>
      <c r="H201" s="166">
        <v>2</v>
      </c>
      <c r="I201" s="167"/>
      <c r="J201" s="166">
        <f t="shared" si="20"/>
        <v>0</v>
      </c>
      <c r="K201" s="168"/>
      <c r="L201" s="169"/>
      <c r="M201" s="170" t="s">
        <v>1</v>
      </c>
      <c r="N201" s="171" t="s">
        <v>39</v>
      </c>
      <c r="O201" s="58"/>
      <c r="P201" s="157">
        <f t="shared" si="21"/>
        <v>0</v>
      </c>
      <c r="Q201" s="157">
        <v>2.0000000000000001E-4</v>
      </c>
      <c r="R201" s="157">
        <f t="shared" si="22"/>
        <v>4.0000000000000002E-4</v>
      </c>
      <c r="S201" s="157">
        <v>0</v>
      </c>
      <c r="T201" s="158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269</v>
      </c>
      <c r="AT201" s="159" t="s">
        <v>265</v>
      </c>
      <c r="AU201" s="159" t="s">
        <v>141</v>
      </c>
      <c r="AY201" s="14" t="s">
        <v>134</v>
      </c>
      <c r="BE201" s="160">
        <f t="shared" si="24"/>
        <v>0</v>
      </c>
      <c r="BF201" s="160">
        <f t="shared" si="25"/>
        <v>0</v>
      </c>
      <c r="BG201" s="160">
        <f t="shared" si="26"/>
        <v>0</v>
      </c>
      <c r="BH201" s="160">
        <f t="shared" si="27"/>
        <v>0</v>
      </c>
      <c r="BI201" s="160">
        <f t="shared" si="28"/>
        <v>0</v>
      </c>
      <c r="BJ201" s="14" t="s">
        <v>141</v>
      </c>
      <c r="BK201" s="161">
        <f t="shared" si="29"/>
        <v>0</v>
      </c>
      <c r="BL201" s="14" t="s">
        <v>176</v>
      </c>
      <c r="BM201" s="159" t="s">
        <v>1303</v>
      </c>
    </row>
    <row r="202" spans="1:65" s="2" customFormat="1" ht="21.75" customHeight="1">
      <c r="A202" s="29"/>
      <c r="B202" s="147"/>
      <c r="C202" s="162" t="s">
        <v>889</v>
      </c>
      <c r="D202" s="162" t="s">
        <v>265</v>
      </c>
      <c r="E202" s="163" t="s">
        <v>1304</v>
      </c>
      <c r="F202" s="164" t="s">
        <v>1305</v>
      </c>
      <c r="G202" s="165" t="s">
        <v>318</v>
      </c>
      <c r="H202" s="166">
        <v>5</v>
      </c>
      <c r="I202" s="167"/>
      <c r="J202" s="166">
        <f t="shared" si="20"/>
        <v>0</v>
      </c>
      <c r="K202" s="168"/>
      <c r="L202" s="169"/>
      <c r="M202" s="170" t="s">
        <v>1</v>
      </c>
      <c r="N202" s="171" t="s">
        <v>39</v>
      </c>
      <c r="O202" s="58"/>
      <c r="P202" s="157">
        <f t="shared" si="21"/>
        <v>0</v>
      </c>
      <c r="Q202" s="157">
        <v>2.0000000000000001E-4</v>
      </c>
      <c r="R202" s="157">
        <f t="shared" si="22"/>
        <v>1E-3</v>
      </c>
      <c r="S202" s="157">
        <v>0</v>
      </c>
      <c r="T202" s="158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269</v>
      </c>
      <c r="AT202" s="159" t="s">
        <v>265</v>
      </c>
      <c r="AU202" s="159" t="s">
        <v>141</v>
      </c>
      <c r="AY202" s="14" t="s">
        <v>134</v>
      </c>
      <c r="BE202" s="160">
        <f t="shared" si="24"/>
        <v>0</v>
      </c>
      <c r="BF202" s="160">
        <f t="shared" si="25"/>
        <v>0</v>
      </c>
      <c r="BG202" s="160">
        <f t="shared" si="26"/>
        <v>0</v>
      </c>
      <c r="BH202" s="160">
        <f t="shared" si="27"/>
        <v>0</v>
      </c>
      <c r="BI202" s="160">
        <f t="shared" si="28"/>
        <v>0</v>
      </c>
      <c r="BJ202" s="14" t="s">
        <v>141</v>
      </c>
      <c r="BK202" s="161">
        <f t="shared" si="29"/>
        <v>0</v>
      </c>
      <c r="BL202" s="14" t="s">
        <v>176</v>
      </c>
      <c r="BM202" s="159" t="s">
        <v>1306</v>
      </c>
    </row>
    <row r="203" spans="1:65" s="2" customFormat="1" ht="21.75" customHeight="1">
      <c r="A203" s="29"/>
      <c r="B203" s="147"/>
      <c r="C203" s="162" t="s">
        <v>893</v>
      </c>
      <c r="D203" s="162" t="s">
        <v>265</v>
      </c>
      <c r="E203" s="163" t="s">
        <v>1307</v>
      </c>
      <c r="F203" s="164" t="s">
        <v>1308</v>
      </c>
      <c r="G203" s="165" t="s">
        <v>318</v>
      </c>
      <c r="H203" s="166">
        <v>5</v>
      </c>
      <c r="I203" s="167"/>
      <c r="J203" s="166">
        <f t="shared" si="20"/>
        <v>0</v>
      </c>
      <c r="K203" s="168"/>
      <c r="L203" s="169"/>
      <c r="M203" s="170" t="s">
        <v>1</v>
      </c>
      <c r="N203" s="171" t="s">
        <v>39</v>
      </c>
      <c r="O203" s="58"/>
      <c r="P203" s="157">
        <f t="shared" si="21"/>
        <v>0</v>
      </c>
      <c r="Q203" s="157">
        <v>4.8000000000000001E-4</v>
      </c>
      <c r="R203" s="157">
        <f t="shared" si="22"/>
        <v>2.4000000000000002E-3</v>
      </c>
      <c r="S203" s="157">
        <v>0</v>
      </c>
      <c r="T203" s="158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269</v>
      </c>
      <c r="AT203" s="159" t="s">
        <v>265</v>
      </c>
      <c r="AU203" s="159" t="s">
        <v>141</v>
      </c>
      <c r="AY203" s="14" t="s">
        <v>134</v>
      </c>
      <c r="BE203" s="160">
        <f t="shared" si="24"/>
        <v>0</v>
      </c>
      <c r="BF203" s="160">
        <f t="shared" si="25"/>
        <v>0</v>
      </c>
      <c r="BG203" s="160">
        <f t="shared" si="26"/>
        <v>0</v>
      </c>
      <c r="BH203" s="160">
        <f t="shared" si="27"/>
        <v>0</v>
      </c>
      <c r="BI203" s="160">
        <f t="shared" si="28"/>
        <v>0</v>
      </c>
      <c r="BJ203" s="14" t="s">
        <v>141</v>
      </c>
      <c r="BK203" s="161">
        <f t="shared" si="29"/>
        <v>0</v>
      </c>
      <c r="BL203" s="14" t="s">
        <v>176</v>
      </c>
      <c r="BM203" s="159" t="s">
        <v>1309</v>
      </c>
    </row>
    <row r="204" spans="1:65" s="2" customFormat="1" ht="21.75" customHeight="1">
      <c r="A204" s="29"/>
      <c r="B204" s="147"/>
      <c r="C204" s="162" t="s">
        <v>897</v>
      </c>
      <c r="D204" s="162" t="s">
        <v>265</v>
      </c>
      <c r="E204" s="163" t="s">
        <v>1310</v>
      </c>
      <c r="F204" s="164" t="s">
        <v>1311</v>
      </c>
      <c r="G204" s="165" t="s">
        <v>318</v>
      </c>
      <c r="H204" s="166">
        <v>5</v>
      </c>
      <c r="I204" s="167"/>
      <c r="J204" s="166">
        <f t="shared" si="20"/>
        <v>0</v>
      </c>
      <c r="K204" s="168"/>
      <c r="L204" s="169"/>
      <c r="M204" s="170" t="s">
        <v>1</v>
      </c>
      <c r="N204" s="171" t="s">
        <v>39</v>
      </c>
      <c r="O204" s="58"/>
      <c r="P204" s="157">
        <f t="shared" si="21"/>
        <v>0</v>
      </c>
      <c r="Q204" s="157">
        <v>4.8000000000000001E-4</v>
      </c>
      <c r="R204" s="157">
        <f t="shared" si="22"/>
        <v>2.4000000000000002E-3</v>
      </c>
      <c r="S204" s="157">
        <v>0</v>
      </c>
      <c r="T204" s="158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269</v>
      </c>
      <c r="AT204" s="159" t="s">
        <v>265</v>
      </c>
      <c r="AU204" s="159" t="s">
        <v>141</v>
      </c>
      <c r="AY204" s="14" t="s">
        <v>134</v>
      </c>
      <c r="BE204" s="160">
        <f t="shared" si="24"/>
        <v>0</v>
      </c>
      <c r="BF204" s="160">
        <f t="shared" si="25"/>
        <v>0</v>
      </c>
      <c r="BG204" s="160">
        <f t="shared" si="26"/>
        <v>0</v>
      </c>
      <c r="BH204" s="160">
        <f t="shared" si="27"/>
        <v>0</v>
      </c>
      <c r="BI204" s="160">
        <f t="shared" si="28"/>
        <v>0</v>
      </c>
      <c r="BJ204" s="14" t="s">
        <v>141</v>
      </c>
      <c r="BK204" s="161">
        <f t="shared" si="29"/>
        <v>0</v>
      </c>
      <c r="BL204" s="14" t="s">
        <v>176</v>
      </c>
      <c r="BM204" s="159" t="s">
        <v>1312</v>
      </c>
    </row>
    <row r="205" spans="1:65" s="2" customFormat="1" ht="21.75" customHeight="1">
      <c r="A205" s="29"/>
      <c r="B205" s="147"/>
      <c r="C205" s="162" t="s">
        <v>901</v>
      </c>
      <c r="D205" s="162" t="s">
        <v>265</v>
      </c>
      <c r="E205" s="163" t="s">
        <v>1313</v>
      </c>
      <c r="F205" s="164" t="s">
        <v>1314</v>
      </c>
      <c r="G205" s="165" t="s">
        <v>318</v>
      </c>
      <c r="H205" s="166">
        <v>5</v>
      </c>
      <c r="I205" s="167"/>
      <c r="J205" s="166">
        <f t="shared" si="20"/>
        <v>0</v>
      </c>
      <c r="K205" s="168"/>
      <c r="L205" s="169"/>
      <c r="M205" s="170" t="s">
        <v>1</v>
      </c>
      <c r="N205" s="171" t="s">
        <v>39</v>
      </c>
      <c r="O205" s="58"/>
      <c r="P205" s="157">
        <f t="shared" si="21"/>
        <v>0</v>
      </c>
      <c r="Q205" s="157">
        <v>4.8000000000000001E-4</v>
      </c>
      <c r="R205" s="157">
        <f t="shared" si="22"/>
        <v>2.4000000000000002E-3</v>
      </c>
      <c r="S205" s="157">
        <v>0</v>
      </c>
      <c r="T205" s="158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269</v>
      </c>
      <c r="AT205" s="159" t="s">
        <v>265</v>
      </c>
      <c r="AU205" s="159" t="s">
        <v>141</v>
      </c>
      <c r="AY205" s="14" t="s">
        <v>134</v>
      </c>
      <c r="BE205" s="160">
        <f t="shared" si="24"/>
        <v>0</v>
      </c>
      <c r="BF205" s="160">
        <f t="shared" si="25"/>
        <v>0</v>
      </c>
      <c r="BG205" s="160">
        <f t="shared" si="26"/>
        <v>0</v>
      </c>
      <c r="BH205" s="160">
        <f t="shared" si="27"/>
        <v>0</v>
      </c>
      <c r="BI205" s="160">
        <f t="shared" si="28"/>
        <v>0</v>
      </c>
      <c r="BJ205" s="14" t="s">
        <v>141</v>
      </c>
      <c r="BK205" s="161">
        <f t="shared" si="29"/>
        <v>0</v>
      </c>
      <c r="BL205" s="14" t="s">
        <v>176</v>
      </c>
      <c r="BM205" s="159" t="s">
        <v>1315</v>
      </c>
    </row>
    <row r="206" spans="1:65" s="2" customFormat="1" ht="21.75" customHeight="1">
      <c r="A206" s="29"/>
      <c r="B206" s="147"/>
      <c r="C206" s="162" t="s">
        <v>905</v>
      </c>
      <c r="D206" s="162" t="s">
        <v>265</v>
      </c>
      <c r="E206" s="163" t="s">
        <v>1316</v>
      </c>
      <c r="F206" s="164" t="s">
        <v>1317</v>
      </c>
      <c r="G206" s="165" t="s">
        <v>318</v>
      </c>
      <c r="H206" s="166">
        <v>25</v>
      </c>
      <c r="I206" s="167"/>
      <c r="J206" s="166">
        <f t="shared" si="20"/>
        <v>0</v>
      </c>
      <c r="K206" s="168"/>
      <c r="L206" s="169"/>
      <c r="M206" s="170" t="s">
        <v>1</v>
      </c>
      <c r="N206" s="171" t="s">
        <v>39</v>
      </c>
      <c r="O206" s="58"/>
      <c r="P206" s="157">
        <f t="shared" si="21"/>
        <v>0</v>
      </c>
      <c r="Q206" s="157">
        <v>4.8000000000000001E-4</v>
      </c>
      <c r="R206" s="157">
        <f t="shared" si="22"/>
        <v>1.2E-2</v>
      </c>
      <c r="S206" s="157">
        <v>0</v>
      </c>
      <c r="T206" s="158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269</v>
      </c>
      <c r="AT206" s="159" t="s">
        <v>265</v>
      </c>
      <c r="AU206" s="159" t="s">
        <v>141</v>
      </c>
      <c r="AY206" s="14" t="s">
        <v>134</v>
      </c>
      <c r="BE206" s="160">
        <f t="shared" si="24"/>
        <v>0</v>
      </c>
      <c r="BF206" s="160">
        <f t="shared" si="25"/>
        <v>0</v>
      </c>
      <c r="BG206" s="160">
        <f t="shared" si="26"/>
        <v>0</v>
      </c>
      <c r="BH206" s="160">
        <f t="shared" si="27"/>
        <v>0</v>
      </c>
      <c r="BI206" s="160">
        <f t="shared" si="28"/>
        <v>0</v>
      </c>
      <c r="BJ206" s="14" t="s">
        <v>141</v>
      </c>
      <c r="BK206" s="161">
        <f t="shared" si="29"/>
        <v>0</v>
      </c>
      <c r="BL206" s="14" t="s">
        <v>176</v>
      </c>
      <c r="BM206" s="159" t="s">
        <v>1318</v>
      </c>
    </row>
    <row r="207" spans="1:65" s="2" customFormat="1" ht="21.75" customHeight="1">
      <c r="A207" s="29"/>
      <c r="B207" s="147"/>
      <c r="C207" s="162" t="s">
        <v>909</v>
      </c>
      <c r="D207" s="162" t="s">
        <v>265</v>
      </c>
      <c r="E207" s="163" t="s">
        <v>1319</v>
      </c>
      <c r="F207" s="164" t="s">
        <v>1320</v>
      </c>
      <c r="G207" s="165" t="s">
        <v>318</v>
      </c>
      <c r="H207" s="166">
        <v>10</v>
      </c>
      <c r="I207" s="167"/>
      <c r="J207" s="166">
        <f t="shared" si="20"/>
        <v>0</v>
      </c>
      <c r="K207" s="168"/>
      <c r="L207" s="169"/>
      <c r="M207" s="170" t="s">
        <v>1</v>
      </c>
      <c r="N207" s="171" t="s">
        <v>39</v>
      </c>
      <c r="O207" s="58"/>
      <c r="P207" s="157">
        <f t="shared" si="21"/>
        <v>0</v>
      </c>
      <c r="Q207" s="157">
        <v>4.8000000000000001E-4</v>
      </c>
      <c r="R207" s="157">
        <f t="shared" si="22"/>
        <v>4.8000000000000004E-3</v>
      </c>
      <c r="S207" s="157">
        <v>0</v>
      </c>
      <c r="T207" s="158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269</v>
      </c>
      <c r="AT207" s="159" t="s">
        <v>265</v>
      </c>
      <c r="AU207" s="159" t="s">
        <v>141</v>
      </c>
      <c r="AY207" s="14" t="s">
        <v>134</v>
      </c>
      <c r="BE207" s="160">
        <f t="shared" si="24"/>
        <v>0</v>
      </c>
      <c r="BF207" s="160">
        <f t="shared" si="25"/>
        <v>0</v>
      </c>
      <c r="BG207" s="160">
        <f t="shared" si="26"/>
        <v>0</v>
      </c>
      <c r="BH207" s="160">
        <f t="shared" si="27"/>
        <v>0</v>
      </c>
      <c r="BI207" s="160">
        <f t="shared" si="28"/>
        <v>0</v>
      </c>
      <c r="BJ207" s="14" t="s">
        <v>141</v>
      </c>
      <c r="BK207" s="161">
        <f t="shared" si="29"/>
        <v>0</v>
      </c>
      <c r="BL207" s="14" t="s">
        <v>176</v>
      </c>
      <c r="BM207" s="159" t="s">
        <v>1321</v>
      </c>
    </row>
    <row r="208" spans="1:65" s="2" customFormat="1" ht="24.15" customHeight="1">
      <c r="A208" s="29"/>
      <c r="B208" s="147"/>
      <c r="C208" s="148" t="s">
        <v>913</v>
      </c>
      <c r="D208" s="148" t="s">
        <v>136</v>
      </c>
      <c r="E208" s="149" t="s">
        <v>1322</v>
      </c>
      <c r="F208" s="150" t="s">
        <v>1323</v>
      </c>
      <c r="G208" s="151" t="s">
        <v>318</v>
      </c>
      <c r="H208" s="152">
        <v>2</v>
      </c>
      <c r="I208" s="153"/>
      <c r="J208" s="152">
        <f t="shared" si="20"/>
        <v>0</v>
      </c>
      <c r="K208" s="154"/>
      <c r="L208" s="30"/>
      <c r="M208" s="155" t="s">
        <v>1</v>
      </c>
      <c r="N208" s="156" t="s">
        <v>39</v>
      </c>
      <c r="O208" s="58"/>
      <c r="P208" s="157">
        <f t="shared" si="21"/>
        <v>0</v>
      </c>
      <c r="Q208" s="157">
        <v>0</v>
      </c>
      <c r="R208" s="157">
        <f t="shared" si="22"/>
        <v>0</v>
      </c>
      <c r="S208" s="157">
        <v>0</v>
      </c>
      <c r="T208" s="158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176</v>
      </c>
      <c r="AT208" s="159" t="s">
        <v>136</v>
      </c>
      <c r="AU208" s="159" t="s">
        <v>141</v>
      </c>
      <c r="AY208" s="14" t="s">
        <v>134</v>
      </c>
      <c r="BE208" s="160">
        <f t="shared" si="24"/>
        <v>0</v>
      </c>
      <c r="BF208" s="160">
        <f t="shared" si="25"/>
        <v>0</v>
      </c>
      <c r="BG208" s="160">
        <f t="shared" si="26"/>
        <v>0</v>
      </c>
      <c r="BH208" s="160">
        <f t="shared" si="27"/>
        <v>0</v>
      </c>
      <c r="BI208" s="160">
        <f t="shared" si="28"/>
        <v>0</v>
      </c>
      <c r="BJ208" s="14" t="s">
        <v>141</v>
      </c>
      <c r="BK208" s="161">
        <f t="shared" si="29"/>
        <v>0</v>
      </c>
      <c r="BL208" s="14" t="s">
        <v>176</v>
      </c>
      <c r="BM208" s="159" t="s">
        <v>1324</v>
      </c>
    </row>
    <row r="209" spans="1:65" s="2" customFormat="1" ht="16.5" customHeight="1">
      <c r="A209" s="29"/>
      <c r="B209" s="147"/>
      <c r="C209" s="162" t="s">
        <v>917</v>
      </c>
      <c r="D209" s="162" t="s">
        <v>265</v>
      </c>
      <c r="E209" s="163" t="s">
        <v>1325</v>
      </c>
      <c r="F209" s="164" t="s">
        <v>1326</v>
      </c>
      <c r="G209" s="165" t="s">
        <v>318</v>
      </c>
      <c r="H209" s="166">
        <v>2</v>
      </c>
      <c r="I209" s="167"/>
      <c r="J209" s="166">
        <f t="shared" si="20"/>
        <v>0</v>
      </c>
      <c r="K209" s="168"/>
      <c r="L209" s="169"/>
      <c r="M209" s="170" t="s">
        <v>1</v>
      </c>
      <c r="N209" s="171" t="s">
        <v>39</v>
      </c>
      <c r="O209" s="58"/>
      <c r="P209" s="157">
        <f t="shared" si="21"/>
        <v>0</v>
      </c>
      <c r="Q209" s="157">
        <v>3.5000000000000001E-3</v>
      </c>
      <c r="R209" s="157">
        <f t="shared" si="22"/>
        <v>7.0000000000000001E-3</v>
      </c>
      <c r="S209" s="157">
        <v>0</v>
      </c>
      <c r="T209" s="158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269</v>
      </c>
      <c r="AT209" s="159" t="s">
        <v>265</v>
      </c>
      <c r="AU209" s="159" t="s">
        <v>141</v>
      </c>
      <c r="AY209" s="14" t="s">
        <v>134</v>
      </c>
      <c r="BE209" s="160">
        <f t="shared" si="24"/>
        <v>0</v>
      </c>
      <c r="BF209" s="160">
        <f t="shared" si="25"/>
        <v>0</v>
      </c>
      <c r="BG209" s="160">
        <f t="shared" si="26"/>
        <v>0</v>
      </c>
      <c r="BH209" s="160">
        <f t="shared" si="27"/>
        <v>0</v>
      </c>
      <c r="BI209" s="160">
        <f t="shared" si="28"/>
        <v>0</v>
      </c>
      <c r="BJ209" s="14" t="s">
        <v>141</v>
      </c>
      <c r="BK209" s="161">
        <f t="shared" si="29"/>
        <v>0</v>
      </c>
      <c r="BL209" s="14" t="s">
        <v>176</v>
      </c>
      <c r="BM209" s="159" t="s">
        <v>1327</v>
      </c>
    </row>
    <row r="210" spans="1:65" s="2" customFormat="1" ht="16.5" customHeight="1">
      <c r="A210" s="29"/>
      <c r="B210" s="147"/>
      <c r="C210" s="148" t="s">
        <v>921</v>
      </c>
      <c r="D210" s="148" t="s">
        <v>136</v>
      </c>
      <c r="E210" s="149" t="s">
        <v>1328</v>
      </c>
      <c r="F210" s="150" t="s">
        <v>1329</v>
      </c>
      <c r="G210" s="151" t="s">
        <v>318</v>
      </c>
      <c r="H210" s="152">
        <v>26</v>
      </c>
      <c r="I210" s="153"/>
      <c r="J210" s="152">
        <f t="shared" si="20"/>
        <v>0</v>
      </c>
      <c r="K210" s="154"/>
      <c r="L210" s="30"/>
      <c r="M210" s="155" t="s">
        <v>1</v>
      </c>
      <c r="N210" s="156" t="s">
        <v>39</v>
      </c>
      <c r="O210" s="58"/>
      <c r="P210" s="157">
        <f t="shared" si="21"/>
        <v>0</v>
      </c>
      <c r="Q210" s="157">
        <v>0</v>
      </c>
      <c r="R210" s="157">
        <f t="shared" si="22"/>
        <v>0</v>
      </c>
      <c r="S210" s="157">
        <v>0</v>
      </c>
      <c r="T210" s="158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176</v>
      </c>
      <c r="AT210" s="159" t="s">
        <v>136</v>
      </c>
      <c r="AU210" s="159" t="s">
        <v>141</v>
      </c>
      <c r="AY210" s="14" t="s">
        <v>134</v>
      </c>
      <c r="BE210" s="160">
        <f t="shared" si="24"/>
        <v>0</v>
      </c>
      <c r="BF210" s="160">
        <f t="shared" si="25"/>
        <v>0</v>
      </c>
      <c r="BG210" s="160">
        <f t="shared" si="26"/>
        <v>0</v>
      </c>
      <c r="BH210" s="160">
        <f t="shared" si="27"/>
        <v>0</v>
      </c>
      <c r="BI210" s="160">
        <f t="shared" si="28"/>
        <v>0</v>
      </c>
      <c r="BJ210" s="14" t="s">
        <v>141</v>
      </c>
      <c r="BK210" s="161">
        <f t="shared" si="29"/>
        <v>0</v>
      </c>
      <c r="BL210" s="14" t="s">
        <v>176</v>
      </c>
      <c r="BM210" s="159" t="s">
        <v>1330</v>
      </c>
    </row>
    <row r="211" spans="1:65" s="2" customFormat="1" ht="16.5" customHeight="1">
      <c r="A211" s="29"/>
      <c r="B211" s="147"/>
      <c r="C211" s="162" t="s">
        <v>925</v>
      </c>
      <c r="D211" s="162" t="s">
        <v>265</v>
      </c>
      <c r="E211" s="163" t="s">
        <v>1331</v>
      </c>
      <c r="F211" s="164" t="s">
        <v>1332</v>
      </c>
      <c r="G211" s="165" t="s">
        <v>318</v>
      </c>
      <c r="H211" s="166">
        <v>26</v>
      </c>
      <c r="I211" s="167"/>
      <c r="J211" s="166">
        <f t="shared" si="20"/>
        <v>0</v>
      </c>
      <c r="K211" s="168"/>
      <c r="L211" s="169"/>
      <c r="M211" s="170" t="s">
        <v>1</v>
      </c>
      <c r="N211" s="171" t="s">
        <v>39</v>
      </c>
      <c r="O211" s="58"/>
      <c r="P211" s="157">
        <f t="shared" si="21"/>
        <v>0</v>
      </c>
      <c r="Q211" s="157">
        <v>1.2999999999999999E-3</v>
      </c>
      <c r="R211" s="157">
        <f t="shared" si="22"/>
        <v>3.3799999999999997E-2</v>
      </c>
      <c r="S211" s="157">
        <v>0</v>
      </c>
      <c r="T211" s="158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269</v>
      </c>
      <c r="AT211" s="159" t="s">
        <v>265</v>
      </c>
      <c r="AU211" s="159" t="s">
        <v>141</v>
      </c>
      <c r="AY211" s="14" t="s">
        <v>134</v>
      </c>
      <c r="BE211" s="160">
        <f t="shared" si="24"/>
        <v>0</v>
      </c>
      <c r="BF211" s="160">
        <f t="shared" si="25"/>
        <v>0</v>
      </c>
      <c r="BG211" s="160">
        <f t="shared" si="26"/>
        <v>0</v>
      </c>
      <c r="BH211" s="160">
        <f t="shared" si="27"/>
        <v>0</v>
      </c>
      <c r="BI211" s="160">
        <f t="shared" si="28"/>
        <v>0</v>
      </c>
      <c r="BJ211" s="14" t="s">
        <v>141</v>
      </c>
      <c r="BK211" s="161">
        <f t="shared" si="29"/>
        <v>0</v>
      </c>
      <c r="BL211" s="14" t="s">
        <v>176</v>
      </c>
      <c r="BM211" s="159" t="s">
        <v>1333</v>
      </c>
    </row>
    <row r="212" spans="1:65" s="2" customFormat="1" ht="24.15" customHeight="1">
      <c r="A212" s="29"/>
      <c r="B212" s="147"/>
      <c r="C212" s="148" t="s">
        <v>929</v>
      </c>
      <c r="D212" s="148" t="s">
        <v>136</v>
      </c>
      <c r="E212" s="149" t="s">
        <v>1334</v>
      </c>
      <c r="F212" s="150" t="s">
        <v>1335</v>
      </c>
      <c r="G212" s="151" t="s">
        <v>318</v>
      </c>
      <c r="H212" s="152">
        <v>4</v>
      </c>
      <c r="I212" s="153"/>
      <c r="J212" s="152">
        <f t="shared" si="20"/>
        <v>0</v>
      </c>
      <c r="K212" s="154"/>
      <c r="L212" s="30"/>
      <c r="M212" s="155" t="s">
        <v>1</v>
      </c>
      <c r="N212" s="156" t="s">
        <v>39</v>
      </c>
      <c r="O212" s="58"/>
      <c r="P212" s="157">
        <f t="shared" si="21"/>
        <v>0</v>
      </c>
      <c r="Q212" s="157">
        <v>0</v>
      </c>
      <c r="R212" s="157">
        <f t="shared" si="22"/>
        <v>0</v>
      </c>
      <c r="S212" s="157">
        <v>0</v>
      </c>
      <c r="T212" s="158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176</v>
      </c>
      <c r="AT212" s="159" t="s">
        <v>136</v>
      </c>
      <c r="AU212" s="159" t="s">
        <v>141</v>
      </c>
      <c r="AY212" s="14" t="s">
        <v>134</v>
      </c>
      <c r="BE212" s="160">
        <f t="shared" si="24"/>
        <v>0</v>
      </c>
      <c r="BF212" s="160">
        <f t="shared" si="25"/>
        <v>0</v>
      </c>
      <c r="BG212" s="160">
        <f t="shared" si="26"/>
        <v>0</v>
      </c>
      <c r="BH212" s="160">
        <f t="shared" si="27"/>
        <v>0</v>
      </c>
      <c r="BI212" s="160">
        <f t="shared" si="28"/>
        <v>0</v>
      </c>
      <c r="BJ212" s="14" t="s">
        <v>141</v>
      </c>
      <c r="BK212" s="161">
        <f t="shared" si="29"/>
        <v>0</v>
      </c>
      <c r="BL212" s="14" t="s">
        <v>176</v>
      </c>
      <c r="BM212" s="159" t="s">
        <v>1336</v>
      </c>
    </row>
    <row r="213" spans="1:65" s="2" customFormat="1" ht="37.799999999999997" customHeight="1">
      <c r="A213" s="29"/>
      <c r="B213" s="147"/>
      <c r="C213" s="162" t="s">
        <v>933</v>
      </c>
      <c r="D213" s="162" t="s">
        <v>265</v>
      </c>
      <c r="E213" s="163" t="s">
        <v>1337</v>
      </c>
      <c r="F213" s="164" t="s">
        <v>1338</v>
      </c>
      <c r="G213" s="165" t="s">
        <v>318</v>
      </c>
      <c r="H213" s="166">
        <v>4</v>
      </c>
      <c r="I213" s="167"/>
      <c r="J213" s="166">
        <f t="shared" si="20"/>
        <v>0</v>
      </c>
      <c r="K213" s="168"/>
      <c r="L213" s="169"/>
      <c r="M213" s="170" t="s">
        <v>1</v>
      </c>
      <c r="N213" s="171" t="s">
        <v>39</v>
      </c>
      <c r="O213" s="58"/>
      <c r="P213" s="157">
        <f t="shared" si="21"/>
        <v>0</v>
      </c>
      <c r="Q213" s="157">
        <v>3.3E-4</v>
      </c>
      <c r="R213" s="157">
        <f t="shared" si="22"/>
        <v>1.32E-3</v>
      </c>
      <c r="S213" s="157">
        <v>0</v>
      </c>
      <c r="T213" s="158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269</v>
      </c>
      <c r="AT213" s="159" t="s">
        <v>265</v>
      </c>
      <c r="AU213" s="159" t="s">
        <v>141</v>
      </c>
      <c r="AY213" s="14" t="s">
        <v>134</v>
      </c>
      <c r="BE213" s="160">
        <f t="shared" si="24"/>
        <v>0</v>
      </c>
      <c r="BF213" s="160">
        <f t="shared" si="25"/>
        <v>0</v>
      </c>
      <c r="BG213" s="160">
        <f t="shared" si="26"/>
        <v>0</v>
      </c>
      <c r="BH213" s="160">
        <f t="shared" si="27"/>
        <v>0</v>
      </c>
      <c r="BI213" s="160">
        <f t="shared" si="28"/>
        <v>0</v>
      </c>
      <c r="BJ213" s="14" t="s">
        <v>141</v>
      </c>
      <c r="BK213" s="161">
        <f t="shared" si="29"/>
        <v>0</v>
      </c>
      <c r="BL213" s="14" t="s">
        <v>176</v>
      </c>
      <c r="BM213" s="159" t="s">
        <v>1339</v>
      </c>
    </row>
    <row r="214" spans="1:65" s="2" customFormat="1" ht="24.15" customHeight="1">
      <c r="A214" s="29"/>
      <c r="B214" s="147"/>
      <c r="C214" s="148" t="s">
        <v>935</v>
      </c>
      <c r="D214" s="148" t="s">
        <v>136</v>
      </c>
      <c r="E214" s="149" t="s">
        <v>1340</v>
      </c>
      <c r="F214" s="150" t="s">
        <v>1341</v>
      </c>
      <c r="G214" s="151" t="s">
        <v>318</v>
      </c>
      <c r="H214" s="152">
        <v>3</v>
      </c>
      <c r="I214" s="153"/>
      <c r="J214" s="152">
        <f t="shared" si="20"/>
        <v>0</v>
      </c>
      <c r="K214" s="154"/>
      <c r="L214" s="30"/>
      <c r="M214" s="155" t="s">
        <v>1</v>
      </c>
      <c r="N214" s="156" t="s">
        <v>39</v>
      </c>
      <c r="O214" s="58"/>
      <c r="P214" s="157">
        <f t="shared" si="21"/>
        <v>0</v>
      </c>
      <c r="Q214" s="157">
        <v>0</v>
      </c>
      <c r="R214" s="157">
        <f t="shared" si="22"/>
        <v>0</v>
      </c>
      <c r="S214" s="157">
        <v>0</v>
      </c>
      <c r="T214" s="158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176</v>
      </c>
      <c r="AT214" s="159" t="s">
        <v>136</v>
      </c>
      <c r="AU214" s="159" t="s">
        <v>141</v>
      </c>
      <c r="AY214" s="14" t="s">
        <v>134</v>
      </c>
      <c r="BE214" s="160">
        <f t="shared" si="24"/>
        <v>0</v>
      </c>
      <c r="BF214" s="160">
        <f t="shared" si="25"/>
        <v>0</v>
      </c>
      <c r="BG214" s="160">
        <f t="shared" si="26"/>
        <v>0</v>
      </c>
      <c r="BH214" s="160">
        <f t="shared" si="27"/>
        <v>0</v>
      </c>
      <c r="BI214" s="160">
        <f t="shared" si="28"/>
        <v>0</v>
      </c>
      <c r="BJ214" s="14" t="s">
        <v>141</v>
      </c>
      <c r="BK214" s="161">
        <f t="shared" si="29"/>
        <v>0</v>
      </c>
      <c r="BL214" s="14" t="s">
        <v>176</v>
      </c>
      <c r="BM214" s="159" t="s">
        <v>1342</v>
      </c>
    </row>
    <row r="215" spans="1:65" s="2" customFormat="1" ht="37.799999999999997" customHeight="1">
      <c r="A215" s="29"/>
      <c r="B215" s="147"/>
      <c r="C215" s="162" t="s">
        <v>939</v>
      </c>
      <c r="D215" s="162" t="s">
        <v>265</v>
      </c>
      <c r="E215" s="163" t="s">
        <v>1343</v>
      </c>
      <c r="F215" s="164" t="s">
        <v>1344</v>
      </c>
      <c r="G215" s="165" t="s">
        <v>318</v>
      </c>
      <c r="H215" s="166">
        <v>3</v>
      </c>
      <c r="I215" s="167"/>
      <c r="J215" s="166">
        <f t="shared" si="20"/>
        <v>0</v>
      </c>
      <c r="K215" s="168"/>
      <c r="L215" s="169"/>
      <c r="M215" s="170" t="s">
        <v>1</v>
      </c>
      <c r="N215" s="171" t="s">
        <v>39</v>
      </c>
      <c r="O215" s="58"/>
      <c r="P215" s="157">
        <f t="shared" si="21"/>
        <v>0</v>
      </c>
      <c r="Q215" s="157">
        <v>5.1999999999999995E-4</v>
      </c>
      <c r="R215" s="157">
        <f t="shared" si="22"/>
        <v>1.5599999999999998E-3</v>
      </c>
      <c r="S215" s="157">
        <v>0</v>
      </c>
      <c r="T215" s="158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269</v>
      </c>
      <c r="AT215" s="159" t="s">
        <v>265</v>
      </c>
      <c r="AU215" s="159" t="s">
        <v>141</v>
      </c>
      <c r="AY215" s="14" t="s">
        <v>134</v>
      </c>
      <c r="BE215" s="160">
        <f t="shared" si="24"/>
        <v>0</v>
      </c>
      <c r="BF215" s="160">
        <f t="shared" si="25"/>
        <v>0</v>
      </c>
      <c r="BG215" s="160">
        <f t="shared" si="26"/>
        <v>0</v>
      </c>
      <c r="BH215" s="160">
        <f t="shared" si="27"/>
        <v>0</v>
      </c>
      <c r="BI215" s="160">
        <f t="shared" si="28"/>
        <v>0</v>
      </c>
      <c r="BJ215" s="14" t="s">
        <v>141</v>
      </c>
      <c r="BK215" s="161">
        <f t="shared" si="29"/>
        <v>0</v>
      </c>
      <c r="BL215" s="14" t="s">
        <v>176</v>
      </c>
      <c r="BM215" s="159" t="s">
        <v>1345</v>
      </c>
    </row>
    <row r="216" spans="1:65" s="2" customFormat="1" ht="21.75" customHeight="1">
      <c r="A216" s="29"/>
      <c r="B216" s="147"/>
      <c r="C216" s="148" t="s">
        <v>943</v>
      </c>
      <c r="D216" s="148" t="s">
        <v>136</v>
      </c>
      <c r="E216" s="149" t="s">
        <v>1346</v>
      </c>
      <c r="F216" s="150" t="s">
        <v>1347</v>
      </c>
      <c r="G216" s="151" t="s">
        <v>318</v>
      </c>
      <c r="H216" s="152">
        <v>26</v>
      </c>
      <c r="I216" s="153"/>
      <c r="J216" s="152">
        <f t="shared" si="20"/>
        <v>0</v>
      </c>
      <c r="K216" s="154"/>
      <c r="L216" s="30"/>
      <c r="M216" s="155" t="s">
        <v>1</v>
      </c>
      <c r="N216" s="156" t="s">
        <v>39</v>
      </c>
      <c r="O216" s="58"/>
      <c r="P216" s="157">
        <f t="shared" si="21"/>
        <v>0</v>
      </c>
      <c r="Q216" s="157">
        <v>0</v>
      </c>
      <c r="R216" s="157">
        <f t="shared" si="22"/>
        <v>0</v>
      </c>
      <c r="S216" s="157">
        <v>0</v>
      </c>
      <c r="T216" s="158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176</v>
      </c>
      <c r="AT216" s="159" t="s">
        <v>136</v>
      </c>
      <c r="AU216" s="159" t="s">
        <v>141</v>
      </c>
      <c r="AY216" s="14" t="s">
        <v>134</v>
      </c>
      <c r="BE216" s="160">
        <f t="shared" si="24"/>
        <v>0</v>
      </c>
      <c r="BF216" s="160">
        <f t="shared" si="25"/>
        <v>0</v>
      </c>
      <c r="BG216" s="160">
        <f t="shared" si="26"/>
        <v>0</v>
      </c>
      <c r="BH216" s="160">
        <f t="shared" si="27"/>
        <v>0</v>
      </c>
      <c r="BI216" s="160">
        <f t="shared" si="28"/>
        <v>0</v>
      </c>
      <c r="BJ216" s="14" t="s">
        <v>141</v>
      </c>
      <c r="BK216" s="161">
        <f t="shared" si="29"/>
        <v>0</v>
      </c>
      <c r="BL216" s="14" t="s">
        <v>176</v>
      </c>
      <c r="BM216" s="159" t="s">
        <v>1348</v>
      </c>
    </row>
    <row r="217" spans="1:65" s="2" customFormat="1" ht="16.5" customHeight="1">
      <c r="A217" s="29"/>
      <c r="B217" s="147"/>
      <c r="C217" s="162" t="s">
        <v>947</v>
      </c>
      <c r="D217" s="162" t="s">
        <v>265</v>
      </c>
      <c r="E217" s="163" t="s">
        <v>1349</v>
      </c>
      <c r="F217" s="164" t="s">
        <v>1350</v>
      </c>
      <c r="G217" s="165" t="s">
        <v>318</v>
      </c>
      <c r="H217" s="166">
        <v>26</v>
      </c>
      <c r="I217" s="167"/>
      <c r="J217" s="166">
        <f t="shared" si="20"/>
        <v>0</v>
      </c>
      <c r="K217" s="168"/>
      <c r="L217" s="169"/>
      <c r="M217" s="170" t="s">
        <v>1</v>
      </c>
      <c r="N217" s="171" t="s">
        <v>39</v>
      </c>
      <c r="O217" s="58"/>
      <c r="P217" s="157">
        <f t="shared" si="21"/>
        <v>0</v>
      </c>
      <c r="Q217" s="157">
        <v>6.4000000000000003E-3</v>
      </c>
      <c r="R217" s="157">
        <f t="shared" si="22"/>
        <v>0.16640000000000002</v>
      </c>
      <c r="S217" s="157">
        <v>0</v>
      </c>
      <c r="T217" s="158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269</v>
      </c>
      <c r="AT217" s="159" t="s">
        <v>265</v>
      </c>
      <c r="AU217" s="159" t="s">
        <v>141</v>
      </c>
      <c r="AY217" s="14" t="s">
        <v>134</v>
      </c>
      <c r="BE217" s="160">
        <f t="shared" si="24"/>
        <v>0</v>
      </c>
      <c r="BF217" s="160">
        <f t="shared" si="25"/>
        <v>0</v>
      </c>
      <c r="BG217" s="160">
        <f t="shared" si="26"/>
        <v>0</v>
      </c>
      <c r="BH217" s="160">
        <f t="shared" si="27"/>
        <v>0</v>
      </c>
      <c r="BI217" s="160">
        <f t="shared" si="28"/>
        <v>0</v>
      </c>
      <c r="BJ217" s="14" t="s">
        <v>141</v>
      </c>
      <c r="BK217" s="161">
        <f t="shared" si="29"/>
        <v>0</v>
      </c>
      <c r="BL217" s="14" t="s">
        <v>176</v>
      </c>
      <c r="BM217" s="159" t="s">
        <v>1351</v>
      </c>
    </row>
    <row r="218" spans="1:65" s="2" customFormat="1" ht="16.5" customHeight="1">
      <c r="A218" s="29"/>
      <c r="B218" s="147"/>
      <c r="C218" s="148" t="s">
        <v>951</v>
      </c>
      <c r="D218" s="148" t="s">
        <v>136</v>
      </c>
      <c r="E218" s="149" t="s">
        <v>1352</v>
      </c>
      <c r="F218" s="150" t="s">
        <v>1353</v>
      </c>
      <c r="G218" s="151" t="s">
        <v>318</v>
      </c>
      <c r="H218" s="152">
        <v>3</v>
      </c>
      <c r="I218" s="153"/>
      <c r="J218" s="152">
        <f t="shared" si="20"/>
        <v>0</v>
      </c>
      <c r="K218" s="154"/>
      <c r="L218" s="30"/>
      <c r="M218" s="155" t="s">
        <v>1</v>
      </c>
      <c r="N218" s="156" t="s">
        <v>39</v>
      </c>
      <c r="O218" s="58"/>
      <c r="P218" s="157">
        <f t="shared" si="21"/>
        <v>0</v>
      </c>
      <c r="Q218" s="157">
        <v>0</v>
      </c>
      <c r="R218" s="157">
        <f t="shared" si="22"/>
        <v>0</v>
      </c>
      <c r="S218" s="157">
        <v>0</v>
      </c>
      <c r="T218" s="158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176</v>
      </c>
      <c r="AT218" s="159" t="s">
        <v>136</v>
      </c>
      <c r="AU218" s="159" t="s">
        <v>141</v>
      </c>
      <c r="AY218" s="14" t="s">
        <v>134</v>
      </c>
      <c r="BE218" s="160">
        <f t="shared" si="24"/>
        <v>0</v>
      </c>
      <c r="BF218" s="160">
        <f t="shared" si="25"/>
        <v>0</v>
      </c>
      <c r="BG218" s="160">
        <f t="shared" si="26"/>
        <v>0</v>
      </c>
      <c r="BH218" s="160">
        <f t="shared" si="27"/>
        <v>0</v>
      </c>
      <c r="BI218" s="160">
        <f t="shared" si="28"/>
        <v>0</v>
      </c>
      <c r="BJ218" s="14" t="s">
        <v>141</v>
      </c>
      <c r="BK218" s="161">
        <f t="shared" si="29"/>
        <v>0</v>
      </c>
      <c r="BL218" s="14" t="s">
        <v>176</v>
      </c>
      <c r="BM218" s="159" t="s">
        <v>1354</v>
      </c>
    </row>
    <row r="219" spans="1:65" s="2" customFormat="1" ht="16.5" customHeight="1">
      <c r="A219" s="29"/>
      <c r="B219" s="147"/>
      <c r="C219" s="162" t="s">
        <v>955</v>
      </c>
      <c r="D219" s="162" t="s">
        <v>265</v>
      </c>
      <c r="E219" s="163" t="s">
        <v>1355</v>
      </c>
      <c r="F219" s="164" t="s">
        <v>1356</v>
      </c>
      <c r="G219" s="165" t="s">
        <v>318</v>
      </c>
      <c r="H219" s="166">
        <v>3</v>
      </c>
      <c r="I219" s="167"/>
      <c r="J219" s="166">
        <f t="shared" si="20"/>
        <v>0</v>
      </c>
      <c r="K219" s="168"/>
      <c r="L219" s="169"/>
      <c r="M219" s="170" t="s">
        <v>1</v>
      </c>
      <c r="N219" s="171" t="s">
        <v>39</v>
      </c>
      <c r="O219" s="58"/>
      <c r="P219" s="157">
        <f t="shared" si="21"/>
        <v>0</v>
      </c>
      <c r="Q219" s="157">
        <v>6.9999999999999999E-4</v>
      </c>
      <c r="R219" s="157">
        <f t="shared" si="22"/>
        <v>2.0999999999999999E-3</v>
      </c>
      <c r="S219" s="157">
        <v>0</v>
      </c>
      <c r="T219" s="158">
        <f t="shared" si="2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269</v>
      </c>
      <c r="AT219" s="159" t="s">
        <v>265</v>
      </c>
      <c r="AU219" s="159" t="s">
        <v>141</v>
      </c>
      <c r="AY219" s="14" t="s">
        <v>134</v>
      </c>
      <c r="BE219" s="160">
        <f t="shared" si="24"/>
        <v>0</v>
      </c>
      <c r="BF219" s="160">
        <f t="shared" si="25"/>
        <v>0</v>
      </c>
      <c r="BG219" s="160">
        <f t="shared" si="26"/>
        <v>0</v>
      </c>
      <c r="BH219" s="160">
        <f t="shared" si="27"/>
        <v>0</v>
      </c>
      <c r="BI219" s="160">
        <f t="shared" si="28"/>
        <v>0</v>
      </c>
      <c r="BJ219" s="14" t="s">
        <v>141</v>
      </c>
      <c r="BK219" s="161">
        <f t="shared" si="29"/>
        <v>0</v>
      </c>
      <c r="BL219" s="14" t="s">
        <v>176</v>
      </c>
      <c r="BM219" s="159" t="s">
        <v>1357</v>
      </c>
    </row>
    <row r="220" spans="1:65" s="2" customFormat="1" ht="24.15" customHeight="1">
      <c r="A220" s="29"/>
      <c r="B220" s="147"/>
      <c r="C220" s="148" t="s">
        <v>960</v>
      </c>
      <c r="D220" s="148" t="s">
        <v>136</v>
      </c>
      <c r="E220" s="149" t="s">
        <v>1358</v>
      </c>
      <c r="F220" s="150" t="s">
        <v>1359</v>
      </c>
      <c r="G220" s="151" t="s">
        <v>318</v>
      </c>
      <c r="H220" s="152">
        <v>8</v>
      </c>
      <c r="I220" s="153"/>
      <c r="J220" s="152">
        <f t="shared" si="20"/>
        <v>0</v>
      </c>
      <c r="K220" s="154"/>
      <c r="L220" s="30"/>
      <c r="M220" s="155" t="s">
        <v>1</v>
      </c>
      <c r="N220" s="156" t="s">
        <v>39</v>
      </c>
      <c r="O220" s="58"/>
      <c r="P220" s="157">
        <f t="shared" si="21"/>
        <v>0</v>
      </c>
      <c r="Q220" s="157">
        <v>0</v>
      </c>
      <c r="R220" s="157">
        <f t="shared" si="22"/>
        <v>0</v>
      </c>
      <c r="S220" s="157">
        <v>0</v>
      </c>
      <c r="T220" s="158">
        <f t="shared" si="2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176</v>
      </c>
      <c r="AT220" s="159" t="s">
        <v>136</v>
      </c>
      <c r="AU220" s="159" t="s">
        <v>141</v>
      </c>
      <c r="AY220" s="14" t="s">
        <v>134</v>
      </c>
      <c r="BE220" s="160">
        <f t="shared" si="24"/>
        <v>0</v>
      </c>
      <c r="BF220" s="160">
        <f t="shared" si="25"/>
        <v>0</v>
      </c>
      <c r="BG220" s="160">
        <f t="shared" si="26"/>
        <v>0</v>
      </c>
      <c r="BH220" s="160">
        <f t="shared" si="27"/>
        <v>0</v>
      </c>
      <c r="BI220" s="160">
        <f t="shared" si="28"/>
        <v>0</v>
      </c>
      <c r="BJ220" s="14" t="s">
        <v>141</v>
      </c>
      <c r="BK220" s="161">
        <f t="shared" si="29"/>
        <v>0</v>
      </c>
      <c r="BL220" s="14" t="s">
        <v>176</v>
      </c>
      <c r="BM220" s="159" t="s">
        <v>1360</v>
      </c>
    </row>
    <row r="221" spans="1:65" s="2" customFormat="1" ht="24.15" customHeight="1">
      <c r="A221" s="29"/>
      <c r="B221" s="147"/>
      <c r="C221" s="162" t="s">
        <v>964</v>
      </c>
      <c r="D221" s="162" t="s">
        <v>265</v>
      </c>
      <c r="E221" s="163" t="s">
        <v>1361</v>
      </c>
      <c r="F221" s="164" t="s">
        <v>1362</v>
      </c>
      <c r="G221" s="165" t="s">
        <v>318</v>
      </c>
      <c r="H221" s="166">
        <v>8</v>
      </c>
      <c r="I221" s="167"/>
      <c r="J221" s="166">
        <f t="shared" si="20"/>
        <v>0</v>
      </c>
      <c r="K221" s="168"/>
      <c r="L221" s="169"/>
      <c r="M221" s="170" t="s">
        <v>1</v>
      </c>
      <c r="N221" s="171" t="s">
        <v>39</v>
      </c>
      <c r="O221" s="58"/>
      <c r="P221" s="157">
        <f t="shared" si="21"/>
        <v>0</v>
      </c>
      <c r="Q221" s="157">
        <v>2.9E-4</v>
      </c>
      <c r="R221" s="157">
        <f t="shared" si="22"/>
        <v>2.32E-3</v>
      </c>
      <c r="S221" s="157">
        <v>0</v>
      </c>
      <c r="T221" s="158">
        <f t="shared" si="2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269</v>
      </c>
      <c r="AT221" s="159" t="s">
        <v>265</v>
      </c>
      <c r="AU221" s="159" t="s">
        <v>141</v>
      </c>
      <c r="AY221" s="14" t="s">
        <v>134</v>
      </c>
      <c r="BE221" s="160">
        <f t="shared" si="24"/>
        <v>0</v>
      </c>
      <c r="BF221" s="160">
        <f t="shared" si="25"/>
        <v>0</v>
      </c>
      <c r="BG221" s="160">
        <f t="shared" si="26"/>
        <v>0</v>
      </c>
      <c r="BH221" s="160">
        <f t="shared" si="27"/>
        <v>0</v>
      </c>
      <c r="BI221" s="160">
        <f t="shared" si="28"/>
        <v>0</v>
      </c>
      <c r="BJ221" s="14" t="s">
        <v>141</v>
      </c>
      <c r="BK221" s="161">
        <f t="shared" si="29"/>
        <v>0</v>
      </c>
      <c r="BL221" s="14" t="s">
        <v>176</v>
      </c>
      <c r="BM221" s="159" t="s">
        <v>1363</v>
      </c>
    </row>
    <row r="222" spans="1:65" s="2" customFormat="1" ht="16.5" customHeight="1">
      <c r="A222" s="29"/>
      <c r="B222" s="147"/>
      <c r="C222" s="148" t="s">
        <v>966</v>
      </c>
      <c r="D222" s="148" t="s">
        <v>136</v>
      </c>
      <c r="E222" s="149" t="s">
        <v>1364</v>
      </c>
      <c r="F222" s="150" t="s">
        <v>1365</v>
      </c>
      <c r="G222" s="151" t="s">
        <v>318</v>
      </c>
      <c r="H222" s="152">
        <v>1</v>
      </c>
      <c r="I222" s="153"/>
      <c r="J222" s="152">
        <f t="shared" si="20"/>
        <v>0</v>
      </c>
      <c r="K222" s="154"/>
      <c r="L222" s="30"/>
      <c r="M222" s="155" t="s">
        <v>1</v>
      </c>
      <c r="N222" s="156" t="s">
        <v>39</v>
      </c>
      <c r="O222" s="58"/>
      <c r="P222" s="157">
        <f t="shared" si="21"/>
        <v>0</v>
      </c>
      <c r="Q222" s="157">
        <v>0</v>
      </c>
      <c r="R222" s="157">
        <f t="shared" si="22"/>
        <v>0</v>
      </c>
      <c r="S222" s="157">
        <v>0</v>
      </c>
      <c r="T222" s="158">
        <f t="shared" si="2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176</v>
      </c>
      <c r="AT222" s="159" t="s">
        <v>136</v>
      </c>
      <c r="AU222" s="159" t="s">
        <v>141</v>
      </c>
      <c r="AY222" s="14" t="s">
        <v>134</v>
      </c>
      <c r="BE222" s="160">
        <f t="shared" si="24"/>
        <v>0</v>
      </c>
      <c r="BF222" s="160">
        <f t="shared" si="25"/>
        <v>0</v>
      </c>
      <c r="BG222" s="160">
        <f t="shared" si="26"/>
        <v>0</v>
      </c>
      <c r="BH222" s="160">
        <f t="shared" si="27"/>
        <v>0</v>
      </c>
      <c r="BI222" s="160">
        <f t="shared" si="28"/>
        <v>0</v>
      </c>
      <c r="BJ222" s="14" t="s">
        <v>141</v>
      </c>
      <c r="BK222" s="161">
        <f t="shared" si="29"/>
        <v>0</v>
      </c>
      <c r="BL222" s="14" t="s">
        <v>176</v>
      </c>
      <c r="BM222" s="159" t="s">
        <v>1366</v>
      </c>
    </row>
    <row r="223" spans="1:65" s="2" customFormat="1" ht="16.5" customHeight="1">
      <c r="A223" s="29"/>
      <c r="B223" s="147"/>
      <c r="C223" s="162" t="s">
        <v>970</v>
      </c>
      <c r="D223" s="162" t="s">
        <v>265</v>
      </c>
      <c r="E223" s="163" t="s">
        <v>1367</v>
      </c>
      <c r="F223" s="164" t="s">
        <v>1368</v>
      </c>
      <c r="G223" s="165" t="s">
        <v>318</v>
      </c>
      <c r="H223" s="166">
        <v>1</v>
      </c>
      <c r="I223" s="167"/>
      <c r="J223" s="166">
        <f t="shared" si="20"/>
        <v>0</v>
      </c>
      <c r="K223" s="168"/>
      <c r="L223" s="169"/>
      <c r="M223" s="170" t="s">
        <v>1</v>
      </c>
      <c r="N223" s="171" t="s">
        <v>39</v>
      </c>
      <c r="O223" s="58"/>
      <c r="P223" s="157">
        <f t="shared" si="21"/>
        <v>0</v>
      </c>
      <c r="Q223" s="157">
        <v>0.30499999999999999</v>
      </c>
      <c r="R223" s="157">
        <f t="shared" si="22"/>
        <v>0.30499999999999999</v>
      </c>
      <c r="S223" s="157">
        <v>0</v>
      </c>
      <c r="T223" s="158">
        <f t="shared" si="2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269</v>
      </c>
      <c r="AT223" s="159" t="s">
        <v>265</v>
      </c>
      <c r="AU223" s="159" t="s">
        <v>141</v>
      </c>
      <c r="AY223" s="14" t="s">
        <v>134</v>
      </c>
      <c r="BE223" s="160">
        <f t="shared" si="24"/>
        <v>0</v>
      </c>
      <c r="BF223" s="160">
        <f t="shared" si="25"/>
        <v>0</v>
      </c>
      <c r="BG223" s="160">
        <f t="shared" si="26"/>
        <v>0</v>
      </c>
      <c r="BH223" s="160">
        <f t="shared" si="27"/>
        <v>0</v>
      </c>
      <c r="BI223" s="160">
        <f t="shared" si="28"/>
        <v>0</v>
      </c>
      <c r="BJ223" s="14" t="s">
        <v>141</v>
      </c>
      <c r="BK223" s="161">
        <f t="shared" si="29"/>
        <v>0</v>
      </c>
      <c r="BL223" s="14" t="s">
        <v>176</v>
      </c>
      <c r="BM223" s="159" t="s">
        <v>1369</v>
      </c>
    </row>
    <row r="224" spans="1:65" s="2" customFormat="1" ht="16.5" customHeight="1">
      <c r="A224" s="29"/>
      <c r="B224" s="147"/>
      <c r="C224" s="162" t="s">
        <v>974</v>
      </c>
      <c r="D224" s="162" t="s">
        <v>265</v>
      </c>
      <c r="E224" s="163" t="s">
        <v>1370</v>
      </c>
      <c r="F224" s="164" t="s">
        <v>1371</v>
      </c>
      <c r="G224" s="165" t="s">
        <v>318</v>
      </c>
      <c r="H224" s="166">
        <v>1</v>
      </c>
      <c r="I224" s="167"/>
      <c r="J224" s="166">
        <f t="shared" si="20"/>
        <v>0</v>
      </c>
      <c r="K224" s="168"/>
      <c r="L224" s="169"/>
      <c r="M224" s="170" t="s">
        <v>1</v>
      </c>
      <c r="N224" s="171" t="s">
        <v>39</v>
      </c>
      <c r="O224" s="58"/>
      <c r="P224" s="157">
        <f t="shared" si="21"/>
        <v>0</v>
      </c>
      <c r="Q224" s="157">
        <v>0</v>
      </c>
      <c r="R224" s="157">
        <f t="shared" si="22"/>
        <v>0</v>
      </c>
      <c r="S224" s="157">
        <v>0</v>
      </c>
      <c r="T224" s="158">
        <f t="shared" si="2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269</v>
      </c>
      <c r="AT224" s="159" t="s">
        <v>265</v>
      </c>
      <c r="AU224" s="159" t="s">
        <v>141</v>
      </c>
      <c r="AY224" s="14" t="s">
        <v>134</v>
      </c>
      <c r="BE224" s="160">
        <f t="shared" si="24"/>
        <v>0</v>
      </c>
      <c r="BF224" s="160">
        <f t="shared" si="25"/>
        <v>0</v>
      </c>
      <c r="BG224" s="160">
        <f t="shared" si="26"/>
        <v>0</v>
      </c>
      <c r="BH224" s="160">
        <f t="shared" si="27"/>
        <v>0</v>
      </c>
      <c r="BI224" s="160">
        <f t="shared" si="28"/>
        <v>0</v>
      </c>
      <c r="BJ224" s="14" t="s">
        <v>141</v>
      </c>
      <c r="BK224" s="161">
        <f t="shared" si="29"/>
        <v>0</v>
      </c>
      <c r="BL224" s="14" t="s">
        <v>176</v>
      </c>
      <c r="BM224" s="159" t="s">
        <v>1372</v>
      </c>
    </row>
    <row r="225" spans="1:65" s="2" customFormat="1" ht="38.4">
      <c r="A225" s="29"/>
      <c r="B225" s="30"/>
      <c r="C225" s="29"/>
      <c r="D225" s="177" t="s">
        <v>669</v>
      </c>
      <c r="E225" s="29"/>
      <c r="F225" s="178" t="s">
        <v>1373</v>
      </c>
      <c r="G225" s="29"/>
      <c r="H225" s="29"/>
      <c r="I225" s="179"/>
      <c r="J225" s="29"/>
      <c r="K225" s="29"/>
      <c r="L225" s="30"/>
      <c r="M225" s="180"/>
      <c r="N225" s="181"/>
      <c r="O225" s="58"/>
      <c r="P225" s="58"/>
      <c r="Q225" s="58"/>
      <c r="R225" s="58"/>
      <c r="S225" s="58"/>
      <c r="T225" s="5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669</v>
      </c>
      <c r="AU225" s="14" t="s">
        <v>141</v>
      </c>
    </row>
    <row r="226" spans="1:65" s="2" customFormat="1" ht="16.5" customHeight="1">
      <c r="A226" s="29"/>
      <c r="B226" s="147"/>
      <c r="C226" s="148" t="s">
        <v>976</v>
      </c>
      <c r="D226" s="148" t="s">
        <v>136</v>
      </c>
      <c r="E226" s="149" t="s">
        <v>1374</v>
      </c>
      <c r="F226" s="150" t="s">
        <v>1375</v>
      </c>
      <c r="G226" s="151" t="s">
        <v>318</v>
      </c>
      <c r="H226" s="152">
        <v>1</v>
      </c>
      <c r="I226" s="153"/>
      <c r="J226" s="152">
        <f>ROUND(I226*H226,3)</f>
        <v>0</v>
      </c>
      <c r="K226" s="154"/>
      <c r="L226" s="30"/>
      <c r="M226" s="155" t="s">
        <v>1</v>
      </c>
      <c r="N226" s="156" t="s">
        <v>39</v>
      </c>
      <c r="O226" s="58"/>
      <c r="P226" s="157">
        <f>O226*H226</f>
        <v>0</v>
      </c>
      <c r="Q226" s="157">
        <v>0</v>
      </c>
      <c r="R226" s="157">
        <f>Q226*H226</f>
        <v>0</v>
      </c>
      <c r="S226" s="157">
        <v>0</v>
      </c>
      <c r="T226" s="15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176</v>
      </c>
      <c r="AT226" s="159" t="s">
        <v>136</v>
      </c>
      <c r="AU226" s="159" t="s">
        <v>141</v>
      </c>
      <c r="AY226" s="14" t="s">
        <v>134</v>
      </c>
      <c r="BE226" s="160">
        <f>IF(N226="základná",J226,0)</f>
        <v>0</v>
      </c>
      <c r="BF226" s="160">
        <f>IF(N226="znížená",J226,0)</f>
        <v>0</v>
      </c>
      <c r="BG226" s="160">
        <f>IF(N226="zákl. prenesená",J226,0)</f>
        <v>0</v>
      </c>
      <c r="BH226" s="160">
        <f>IF(N226="zníž. prenesená",J226,0)</f>
        <v>0</v>
      </c>
      <c r="BI226" s="160">
        <f>IF(N226="nulová",J226,0)</f>
        <v>0</v>
      </c>
      <c r="BJ226" s="14" t="s">
        <v>141</v>
      </c>
      <c r="BK226" s="161">
        <f>ROUND(I226*H226,3)</f>
        <v>0</v>
      </c>
      <c r="BL226" s="14" t="s">
        <v>176</v>
      </c>
      <c r="BM226" s="159" t="s">
        <v>1376</v>
      </c>
    </row>
    <row r="227" spans="1:65" s="2" customFormat="1" ht="37.799999999999997" customHeight="1">
      <c r="A227" s="29"/>
      <c r="B227" s="147"/>
      <c r="C227" s="162" t="s">
        <v>246</v>
      </c>
      <c r="D227" s="162" t="s">
        <v>265</v>
      </c>
      <c r="E227" s="163" t="s">
        <v>1377</v>
      </c>
      <c r="F227" s="164" t="s">
        <v>1378</v>
      </c>
      <c r="G227" s="165" t="s">
        <v>1</v>
      </c>
      <c r="H227" s="166">
        <v>1</v>
      </c>
      <c r="I227" s="167"/>
      <c r="J227" s="166">
        <f>ROUND(I227*H227,3)</f>
        <v>0</v>
      </c>
      <c r="K227" s="168"/>
      <c r="L227" s="169"/>
      <c r="M227" s="170" t="s">
        <v>1</v>
      </c>
      <c r="N227" s="171" t="s">
        <v>39</v>
      </c>
      <c r="O227" s="58"/>
      <c r="P227" s="157">
        <f>O227*H227</f>
        <v>0</v>
      </c>
      <c r="Q227" s="157">
        <v>0</v>
      </c>
      <c r="R227" s="157">
        <f>Q227*H227</f>
        <v>0</v>
      </c>
      <c r="S227" s="157">
        <v>0</v>
      </c>
      <c r="T227" s="158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269</v>
      </c>
      <c r="AT227" s="159" t="s">
        <v>265</v>
      </c>
      <c r="AU227" s="159" t="s">
        <v>141</v>
      </c>
      <c r="AY227" s="14" t="s">
        <v>134</v>
      </c>
      <c r="BE227" s="160">
        <f>IF(N227="základná",J227,0)</f>
        <v>0</v>
      </c>
      <c r="BF227" s="160">
        <f>IF(N227="znížená",J227,0)</f>
        <v>0</v>
      </c>
      <c r="BG227" s="160">
        <f>IF(N227="zákl. prenesená",J227,0)</f>
        <v>0</v>
      </c>
      <c r="BH227" s="160">
        <f>IF(N227="zníž. prenesená",J227,0)</f>
        <v>0</v>
      </c>
      <c r="BI227" s="160">
        <f>IF(N227="nulová",J227,0)</f>
        <v>0</v>
      </c>
      <c r="BJ227" s="14" t="s">
        <v>141</v>
      </c>
      <c r="BK227" s="161">
        <f>ROUND(I227*H227,3)</f>
        <v>0</v>
      </c>
      <c r="BL227" s="14" t="s">
        <v>176</v>
      </c>
      <c r="BM227" s="159" t="s">
        <v>1379</v>
      </c>
    </row>
    <row r="228" spans="1:65" s="2" customFormat="1" ht="19.2">
      <c r="A228" s="29"/>
      <c r="B228" s="30"/>
      <c r="C228" s="29"/>
      <c r="D228" s="177" t="s">
        <v>669</v>
      </c>
      <c r="E228" s="29"/>
      <c r="F228" s="178" t="s">
        <v>1237</v>
      </c>
      <c r="G228" s="29"/>
      <c r="H228" s="29"/>
      <c r="I228" s="179"/>
      <c r="J228" s="29"/>
      <c r="K228" s="29"/>
      <c r="L228" s="30"/>
      <c r="M228" s="180"/>
      <c r="N228" s="181"/>
      <c r="O228" s="58"/>
      <c r="P228" s="58"/>
      <c r="Q228" s="58"/>
      <c r="R228" s="58"/>
      <c r="S228" s="58"/>
      <c r="T228" s="5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669</v>
      </c>
      <c r="AU228" s="14" t="s">
        <v>141</v>
      </c>
    </row>
    <row r="229" spans="1:65" s="2" customFormat="1" ht="24.15" customHeight="1">
      <c r="A229" s="29"/>
      <c r="B229" s="147"/>
      <c r="C229" s="162" t="s">
        <v>983</v>
      </c>
      <c r="D229" s="162" t="s">
        <v>265</v>
      </c>
      <c r="E229" s="163" t="s">
        <v>1380</v>
      </c>
      <c r="F229" s="164" t="s">
        <v>1381</v>
      </c>
      <c r="G229" s="165" t="s">
        <v>318</v>
      </c>
      <c r="H229" s="166">
        <v>1</v>
      </c>
      <c r="I229" s="167"/>
      <c r="J229" s="166">
        <f t="shared" ref="J229:J236" si="30">ROUND(I229*H229,3)</f>
        <v>0</v>
      </c>
      <c r="K229" s="168"/>
      <c r="L229" s="169"/>
      <c r="M229" s="170" t="s">
        <v>1</v>
      </c>
      <c r="N229" s="171" t="s">
        <v>39</v>
      </c>
      <c r="O229" s="58"/>
      <c r="P229" s="157">
        <f t="shared" ref="P229:P236" si="31">O229*H229</f>
        <v>0</v>
      </c>
      <c r="Q229" s="157">
        <v>0</v>
      </c>
      <c r="R229" s="157">
        <f t="shared" ref="R229:R236" si="32">Q229*H229</f>
        <v>0</v>
      </c>
      <c r="S229" s="157">
        <v>0</v>
      </c>
      <c r="T229" s="158">
        <f t="shared" ref="T229:T236" si="33"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269</v>
      </c>
      <c r="AT229" s="159" t="s">
        <v>265</v>
      </c>
      <c r="AU229" s="159" t="s">
        <v>141</v>
      </c>
      <c r="AY229" s="14" t="s">
        <v>134</v>
      </c>
      <c r="BE229" s="160">
        <f t="shared" ref="BE229:BE236" si="34">IF(N229="základná",J229,0)</f>
        <v>0</v>
      </c>
      <c r="BF229" s="160">
        <f t="shared" ref="BF229:BF236" si="35">IF(N229="znížená",J229,0)</f>
        <v>0</v>
      </c>
      <c r="BG229" s="160">
        <f t="shared" ref="BG229:BG236" si="36">IF(N229="zákl. prenesená",J229,0)</f>
        <v>0</v>
      </c>
      <c r="BH229" s="160">
        <f t="shared" ref="BH229:BH236" si="37">IF(N229="zníž. prenesená",J229,0)</f>
        <v>0</v>
      </c>
      <c r="BI229" s="160">
        <f t="shared" ref="BI229:BI236" si="38">IF(N229="nulová",J229,0)</f>
        <v>0</v>
      </c>
      <c r="BJ229" s="14" t="s">
        <v>141</v>
      </c>
      <c r="BK229" s="161">
        <f t="shared" ref="BK229:BK236" si="39">ROUND(I229*H229,3)</f>
        <v>0</v>
      </c>
      <c r="BL229" s="14" t="s">
        <v>176</v>
      </c>
      <c r="BM229" s="159" t="s">
        <v>1382</v>
      </c>
    </row>
    <row r="230" spans="1:65" s="2" customFormat="1" ht="16.5" customHeight="1">
      <c r="A230" s="29"/>
      <c r="B230" s="147"/>
      <c r="C230" s="148" t="s">
        <v>988</v>
      </c>
      <c r="D230" s="148" t="s">
        <v>136</v>
      </c>
      <c r="E230" s="149" t="s">
        <v>1383</v>
      </c>
      <c r="F230" s="150" t="s">
        <v>1384</v>
      </c>
      <c r="G230" s="151" t="s">
        <v>165</v>
      </c>
      <c r="H230" s="152">
        <v>1</v>
      </c>
      <c r="I230" s="153"/>
      <c r="J230" s="152">
        <f t="shared" si="30"/>
        <v>0</v>
      </c>
      <c r="K230" s="154"/>
      <c r="L230" s="30"/>
      <c r="M230" s="155" t="s">
        <v>1</v>
      </c>
      <c r="N230" s="156" t="s">
        <v>39</v>
      </c>
      <c r="O230" s="58"/>
      <c r="P230" s="157">
        <f t="shared" si="31"/>
        <v>0</v>
      </c>
      <c r="Q230" s="157">
        <v>0</v>
      </c>
      <c r="R230" s="157">
        <f t="shared" si="32"/>
        <v>0</v>
      </c>
      <c r="S230" s="157">
        <v>0</v>
      </c>
      <c r="T230" s="158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176</v>
      </c>
      <c r="AT230" s="159" t="s">
        <v>136</v>
      </c>
      <c r="AU230" s="159" t="s">
        <v>141</v>
      </c>
      <c r="AY230" s="14" t="s">
        <v>134</v>
      </c>
      <c r="BE230" s="160">
        <f t="shared" si="34"/>
        <v>0</v>
      </c>
      <c r="BF230" s="160">
        <f t="shared" si="35"/>
        <v>0</v>
      </c>
      <c r="BG230" s="160">
        <f t="shared" si="36"/>
        <v>0</v>
      </c>
      <c r="BH230" s="160">
        <f t="shared" si="37"/>
        <v>0</v>
      </c>
      <c r="BI230" s="160">
        <f t="shared" si="38"/>
        <v>0</v>
      </c>
      <c r="BJ230" s="14" t="s">
        <v>141</v>
      </c>
      <c r="BK230" s="161">
        <f t="shared" si="39"/>
        <v>0</v>
      </c>
      <c r="BL230" s="14" t="s">
        <v>176</v>
      </c>
      <c r="BM230" s="159" t="s">
        <v>1385</v>
      </c>
    </row>
    <row r="231" spans="1:65" s="2" customFormat="1" ht="24.15" customHeight="1">
      <c r="A231" s="29"/>
      <c r="B231" s="147"/>
      <c r="C231" s="148" t="s">
        <v>992</v>
      </c>
      <c r="D231" s="148" t="s">
        <v>136</v>
      </c>
      <c r="E231" s="149" t="s">
        <v>1386</v>
      </c>
      <c r="F231" s="150" t="s">
        <v>1387</v>
      </c>
      <c r="G231" s="151" t="s">
        <v>165</v>
      </c>
      <c r="H231" s="152">
        <v>1</v>
      </c>
      <c r="I231" s="153"/>
      <c r="J231" s="152">
        <f t="shared" si="30"/>
        <v>0</v>
      </c>
      <c r="K231" s="154"/>
      <c r="L231" s="30"/>
      <c r="M231" s="155" t="s">
        <v>1</v>
      </c>
      <c r="N231" s="156" t="s">
        <v>39</v>
      </c>
      <c r="O231" s="58"/>
      <c r="P231" s="157">
        <f t="shared" si="31"/>
        <v>0</v>
      </c>
      <c r="Q231" s="157">
        <v>0</v>
      </c>
      <c r="R231" s="157">
        <f t="shared" si="32"/>
        <v>0</v>
      </c>
      <c r="S231" s="157">
        <v>0</v>
      </c>
      <c r="T231" s="158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176</v>
      </c>
      <c r="AT231" s="159" t="s">
        <v>136</v>
      </c>
      <c r="AU231" s="159" t="s">
        <v>141</v>
      </c>
      <c r="AY231" s="14" t="s">
        <v>134</v>
      </c>
      <c r="BE231" s="160">
        <f t="shared" si="34"/>
        <v>0</v>
      </c>
      <c r="BF231" s="160">
        <f t="shared" si="35"/>
        <v>0</v>
      </c>
      <c r="BG231" s="160">
        <f t="shared" si="36"/>
        <v>0</v>
      </c>
      <c r="BH231" s="160">
        <f t="shared" si="37"/>
        <v>0</v>
      </c>
      <c r="BI231" s="160">
        <f t="shared" si="38"/>
        <v>0</v>
      </c>
      <c r="BJ231" s="14" t="s">
        <v>141</v>
      </c>
      <c r="BK231" s="161">
        <f t="shared" si="39"/>
        <v>0</v>
      </c>
      <c r="BL231" s="14" t="s">
        <v>176</v>
      </c>
      <c r="BM231" s="159" t="s">
        <v>1388</v>
      </c>
    </row>
    <row r="232" spans="1:65" s="2" customFormat="1" ht="16.5" customHeight="1">
      <c r="A232" s="29"/>
      <c r="B232" s="147"/>
      <c r="C232" s="148" t="s">
        <v>996</v>
      </c>
      <c r="D232" s="148" t="s">
        <v>136</v>
      </c>
      <c r="E232" s="149" t="s">
        <v>1389</v>
      </c>
      <c r="F232" s="150" t="s">
        <v>1390</v>
      </c>
      <c r="G232" s="151" t="s">
        <v>318</v>
      </c>
      <c r="H232" s="152">
        <v>26</v>
      </c>
      <c r="I232" s="153"/>
      <c r="J232" s="152">
        <f t="shared" si="30"/>
        <v>0</v>
      </c>
      <c r="K232" s="154"/>
      <c r="L232" s="30"/>
      <c r="M232" s="155" t="s">
        <v>1</v>
      </c>
      <c r="N232" s="156" t="s">
        <v>39</v>
      </c>
      <c r="O232" s="58"/>
      <c r="P232" s="157">
        <f t="shared" si="31"/>
        <v>0</v>
      </c>
      <c r="Q232" s="157">
        <v>0</v>
      </c>
      <c r="R232" s="157">
        <f t="shared" si="32"/>
        <v>0</v>
      </c>
      <c r="S232" s="157">
        <v>0</v>
      </c>
      <c r="T232" s="158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176</v>
      </c>
      <c r="AT232" s="159" t="s">
        <v>136</v>
      </c>
      <c r="AU232" s="159" t="s">
        <v>141</v>
      </c>
      <c r="AY232" s="14" t="s">
        <v>134</v>
      </c>
      <c r="BE232" s="160">
        <f t="shared" si="34"/>
        <v>0</v>
      </c>
      <c r="BF232" s="160">
        <f t="shared" si="35"/>
        <v>0</v>
      </c>
      <c r="BG232" s="160">
        <f t="shared" si="36"/>
        <v>0</v>
      </c>
      <c r="BH232" s="160">
        <f t="shared" si="37"/>
        <v>0</v>
      </c>
      <c r="BI232" s="160">
        <f t="shared" si="38"/>
        <v>0</v>
      </c>
      <c r="BJ232" s="14" t="s">
        <v>141</v>
      </c>
      <c r="BK232" s="161">
        <f t="shared" si="39"/>
        <v>0</v>
      </c>
      <c r="BL232" s="14" t="s">
        <v>176</v>
      </c>
      <c r="BM232" s="159" t="s">
        <v>1391</v>
      </c>
    </row>
    <row r="233" spans="1:65" s="2" customFormat="1" ht="16.5" customHeight="1">
      <c r="A233" s="29"/>
      <c r="B233" s="147"/>
      <c r="C233" s="162" t="s">
        <v>1000</v>
      </c>
      <c r="D233" s="162" t="s">
        <v>265</v>
      </c>
      <c r="E233" s="163" t="s">
        <v>1392</v>
      </c>
      <c r="F233" s="164" t="s">
        <v>1393</v>
      </c>
      <c r="G233" s="165" t="s">
        <v>1</v>
      </c>
      <c r="H233" s="166">
        <v>26</v>
      </c>
      <c r="I233" s="167"/>
      <c r="J233" s="166">
        <f t="shared" si="30"/>
        <v>0</v>
      </c>
      <c r="K233" s="168"/>
      <c r="L233" s="169"/>
      <c r="M233" s="170" t="s">
        <v>1</v>
      </c>
      <c r="N233" s="171" t="s">
        <v>39</v>
      </c>
      <c r="O233" s="58"/>
      <c r="P233" s="157">
        <f t="shared" si="31"/>
        <v>0</v>
      </c>
      <c r="Q233" s="157">
        <v>0</v>
      </c>
      <c r="R233" s="157">
        <f t="shared" si="32"/>
        <v>0</v>
      </c>
      <c r="S233" s="157">
        <v>0</v>
      </c>
      <c r="T233" s="158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269</v>
      </c>
      <c r="AT233" s="159" t="s">
        <v>265</v>
      </c>
      <c r="AU233" s="159" t="s">
        <v>141</v>
      </c>
      <c r="AY233" s="14" t="s">
        <v>134</v>
      </c>
      <c r="BE233" s="160">
        <f t="shared" si="34"/>
        <v>0</v>
      </c>
      <c r="BF233" s="160">
        <f t="shared" si="35"/>
        <v>0</v>
      </c>
      <c r="BG233" s="160">
        <f t="shared" si="36"/>
        <v>0</v>
      </c>
      <c r="BH233" s="160">
        <f t="shared" si="37"/>
        <v>0</v>
      </c>
      <c r="BI233" s="160">
        <f t="shared" si="38"/>
        <v>0</v>
      </c>
      <c r="BJ233" s="14" t="s">
        <v>141</v>
      </c>
      <c r="BK233" s="161">
        <f t="shared" si="39"/>
        <v>0</v>
      </c>
      <c r="BL233" s="14" t="s">
        <v>176</v>
      </c>
      <c r="BM233" s="159" t="s">
        <v>1394</v>
      </c>
    </row>
    <row r="234" spans="1:65" s="2" customFormat="1" ht="16.5" customHeight="1">
      <c r="A234" s="29"/>
      <c r="B234" s="147"/>
      <c r="C234" s="148" t="s">
        <v>1004</v>
      </c>
      <c r="D234" s="148" t="s">
        <v>136</v>
      </c>
      <c r="E234" s="149" t="s">
        <v>1395</v>
      </c>
      <c r="F234" s="150" t="s">
        <v>1396</v>
      </c>
      <c r="G234" s="151" t="s">
        <v>318</v>
      </c>
      <c r="H234" s="152">
        <v>70</v>
      </c>
      <c r="I234" s="153"/>
      <c r="J234" s="152">
        <f t="shared" si="30"/>
        <v>0</v>
      </c>
      <c r="K234" s="154"/>
      <c r="L234" s="30"/>
      <c r="M234" s="155" t="s">
        <v>1</v>
      </c>
      <c r="N234" s="156" t="s">
        <v>39</v>
      </c>
      <c r="O234" s="58"/>
      <c r="P234" s="157">
        <f t="shared" si="31"/>
        <v>0</v>
      </c>
      <c r="Q234" s="157">
        <v>0</v>
      </c>
      <c r="R234" s="157">
        <f t="shared" si="32"/>
        <v>0</v>
      </c>
      <c r="S234" s="157">
        <v>0</v>
      </c>
      <c r="T234" s="158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176</v>
      </c>
      <c r="AT234" s="159" t="s">
        <v>136</v>
      </c>
      <c r="AU234" s="159" t="s">
        <v>141</v>
      </c>
      <c r="AY234" s="14" t="s">
        <v>134</v>
      </c>
      <c r="BE234" s="160">
        <f t="shared" si="34"/>
        <v>0</v>
      </c>
      <c r="BF234" s="160">
        <f t="shared" si="35"/>
        <v>0</v>
      </c>
      <c r="BG234" s="160">
        <f t="shared" si="36"/>
        <v>0</v>
      </c>
      <c r="BH234" s="160">
        <f t="shared" si="37"/>
        <v>0</v>
      </c>
      <c r="BI234" s="160">
        <f t="shared" si="38"/>
        <v>0</v>
      </c>
      <c r="BJ234" s="14" t="s">
        <v>141</v>
      </c>
      <c r="BK234" s="161">
        <f t="shared" si="39"/>
        <v>0</v>
      </c>
      <c r="BL234" s="14" t="s">
        <v>176</v>
      </c>
      <c r="BM234" s="159" t="s">
        <v>1397</v>
      </c>
    </row>
    <row r="235" spans="1:65" s="2" customFormat="1" ht="16.5" customHeight="1">
      <c r="A235" s="29"/>
      <c r="B235" s="147"/>
      <c r="C235" s="162" t="s">
        <v>1008</v>
      </c>
      <c r="D235" s="162" t="s">
        <v>265</v>
      </c>
      <c r="E235" s="163" t="s">
        <v>1398</v>
      </c>
      <c r="F235" s="164" t="s">
        <v>1399</v>
      </c>
      <c r="G235" s="165" t="s">
        <v>318</v>
      </c>
      <c r="H235" s="166">
        <v>70</v>
      </c>
      <c r="I235" s="167"/>
      <c r="J235" s="166">
        <f t="shared" si="30"/>
        <v>0</v>
      </c>
      <c r="K235" s="168"/>
      <c r="L235" s="169"/>
      <c r="M235" s="170" t="s">
        <v>1</v>
      </c>
      <c r="N235" s="171" t="s">
        <v>39</v>
      </c>
      <c r="O235" s="58"/>
      <c r="P235" s="157">
        <f t="shared" si="31"/>
        <v>0</v>
      </c>
      <c r="Q235" s="157">
        <v>4.8000000000000001E-4</v>
      </c>
      <c r="R235" s="157">
        <f t="shared" si="32"/>
        <v>3.3599999999999998E-2</v>
      </c>
      <c r="S235" s="157">
        <v>0</v>
      </c>
      <c r="T235" s="158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269</v>
      </c>
      <c r="AT235" s="159" t="s">
        <v>265</v>
      </c>
      <c r="AU235" s="159" t="s">
        <v>141</v>
      </c>
      <c r="AY235" s="14" t="s">
        <v>134</v>
      </c>
      <c r="BE235" s="160">
        <f t="shared" si="34"/>
        <v>0</v>
      </c>
      <c r="BF235" s="160">
        <f t="shared" si="35"/>
        <v>0</v>
      </c>
      <c r="BG235" s="160">
        <f t="shared" si="36"/>
        <v>0</v>
      </c>
      <c r="BH235" s="160">
        <f t="shared" si="37"/>
        <v>0</v>
      </c>
      <c r="BI235" s="160">
        <f t="shared" si="38"/>
        <v>0</v>
      </c>
      <c r="BJ235" s="14" t="s">
        <v>141</v>
      </c>
      <c r="BK235" s="161">
        <f t="shared" si="39"/>
        <v>0</v>
      </c>
      <c r="BL235" s="14" t="s">
        <v>176</v>
      </c>
      <c r="BM235" s="159" t="s">
        <v>1400</v>
      </c>
    </row>
    <row r="236" spans="1:65" s="2" customFormat="1" ht="24.15" customHeight="1">
      <c r="A236" s="29"/>
      <c r="B236" s="147"/>
      <c r="C236" s="148" t="s">
        <v>1012</v>
      </c>
      <c r="D236" s="148" t="s">
        <v>136</v>
      </c>
      <c r="E236" s="149" t="s">
        <v>1401</v>
      </c>
      <c r="F236" s="150" t="s">
        <v>1402</v>
      </c>
      <c r="G236" s="151" t="s">
        <v>1403</v>
      </c>
      <c r="H236" s="153"/>
      <c r="I236" s="153"/>
      <c r="J236" s="152">
        <f t="shared" si="30"/>
        <v>0</v>
      </c>
      <c r="K236" s="154"/>
      <c r="L236" s="30"/>
      <c r="M236" s="155" t="s">
        <v>1</v>
      </c>
      <c r="N236" s="156" t="s">
        <v>39</v>
      </c>
      <c r="O236" s="58"/>
      <c r="P236" s="157">
        <f t="shared" si="31"/>
        <v>0</v>
      </c>
      <c r="Q236" s="157">
        <v>0</v>
      </c>
      <c r="R236" s="157">
        <f t="shared" si="32"/>
        <v>0</v>
      </c>
      <c r="S236" s="157">
        <v>0</v>
      </c>
      <c r="T236" s="158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176</v>
      </c>
      <c r="AT236" s="159" t="s">
        <v>136</v>
      </c>
      <c r="AU236" s="159" t="s">
        <v>141</v>
      </c>
      <c r="AY236" s="14" t="s">
        <v>134</v>
      </c>
      <c r="BE236" s="160">
        <f t="shared" si="34"/>
        <v>0</v>
      </c>
      <c r="BF236" s="160">
        <f t="shared" si="35"/>
        <v>0</v>
      </c>
      <c r="BG236" s="160">
        <f t="shared" si="36"/>
        <v>0</v>
      </c>
      <c r="BH236" s="160">
        <f t="shared" si="37"/>
        <v>0</v>
      </c>
      <c r="BI236" s="160">
        <f t="shared" si="38"/>
        <v>0</v>
      </c>
      <c r="BJ236" s="14" t="s">
        <v>141</v>
      </c>
      <c r="BK236" s="161">
        <f t="shared" si="39"/>
        <v>0</v>
      </c>
      <c r="BL236" s="14" t="s">
        <v>176</v>
      </c>
      <c r="BM236" s="159" t="s">
        <v>1404</v>
      </c>
    </row>
    <row r="237" spans="1:65" s="12" customFormat="1" ht="22.8" customHeight="1">
      <c r="B237" s="134"/>
      <c r="D237" s="135" t="s">
        <v>72</v>
      </c>
      <c r="E237" s="145" t="s">
        <v>1405</v>
      </c>
      <c r="F237" s="145" t="s">
        <v>1406</v>
      </c>
      <c r="I237" s="137"/>
      <c r="J237" s="146">
        <f>BK237</f>
        <v>0</v>
      </c>
      <c r="L237" s="134"/>
      <c r="M237" s="139"/>
      <c r="N237" s="140"/>
      <c r="O237" s="140"/>
      <c r="P237" s="141">
        <f>SUM(P238:P241)</f>
        <v>0</v>
      </c>
      <c r="Q237" s="140"/>
      <c r="R237" s="141">
        <f>SUM(R238:R241)</f>
        <v>2.5000000000000001E-4</v>
      </c>
      <c r="S237" s="140"/>
      <c r="T237" s="142">
        <f>SUM(T238:T241)</f>
        <v>0</v>
      </c>
      <c r="AR237" s="135" t="s">
        <v>146</v>
      </c>
      <c r="AT237" s="143" t="s">
        <v>72</v>
      </c>
      <c r="AU237" s="143" t="s">
        <v>81</v>
      </c>
      <c r="AY237" s="135" t="s">
        <v>134</v>
      </c>
      <c r="BK237" s="144">
        <f>SUM(BK238:BK241)</f>
        <v>0</v>
      </c>
    </row>
    <row r="238" spans="1:65" s="2" customFormat="1" ht="24.15" customHeight="1">
      <c r="A238" s="29"/>
      <c r="B238" s="147"/>
      <c r="C238" s="148" t="s">
        <v>1016</v>
      </c>
      <c r="D238" s="148" t="s">
        <v>136</v>
      </c>
      <c r="E238" s="149" t="s">
        <v>1407</v>
      </c>
      <c r="F238" s="150" t="s">
        <v>1408</v>
      </c>
      <c r="G238" s="151" t="s">
        <v>318</v>
      </c>
      <c r="H238" s="152">
        <v>1</v>
      </c>
      <c r="I238" s="153"/>
      <c r="J238" s="152">
        <f>ROUND(I238*H238,3)</f>
        <v>0</v>
      </c>
      <c r="K238" s="154"/>
      <c r="L238" s="30"/>
      <c r="M238" s="155" t="s">
        <v>1</v>
      </c>
      <c r="N238" s="156" t="s">
        <v>39</v>
      </c>
      <c r="O238" s="58"/>
      <c r="P238" s="157">
        <f>O238*H238</f>
        <v>0</v>
      </c>
      <c r="Q238" s="157">
        <v>0</v>
      </c>
      <c r="R238" s="157">
        <f>Q238*H238</f>
        <v>0</v>
      </c>
      <c r="S238" s="157">
        <v>0</v>
      </c>
      <c r="T238" s="158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426</v>
      </c>
      <c r="AT238" s="159" t="s">
        <v>136</v>
      </c>
      <c r="AU238" s="159" t="s">
        <v>141</v>
      </c>
      <c r="AY238" s="14" t="s">
        <v>134</v>
      </c>
      <c r="BE238" s="160">
        <f>IF(N238="základná",J238,0)</f>
        <v>0</v>
      </c>
      <c r="BF238" s="160">
        <f>IF(N238="znížená",J238,0)</f>
        <v>0</v>
      </c>
      <c r="BG238" s="160">
        <f>IF(N238="zákl. prenesená",J238,0)</f>
        <v>0</v>
      </c>
      <c r="BH238" s="160">
        <f>IF(N238="zníž. prenesená",J238,0)</f>
        <v>0</v>
      </c>
      <c r="BI238" s="160">
        <f>IF(N238="nulová",J238,0)</f>
        <v>0</v>
      </c>
      <c r="BJ238" s="14" t="s">
        <v>141</v>
      </c>
      <c r="BK238" s="161">
        <f>ROUND(I238*H238,3)</f>
        <v>0</v>
      </c>
      <c r="BL238" s="14" t="s">
        <v>426</v>
      </c>
      <c r="BM238" s="159" t="s">
        <v>1409</v>
      </c>
    </row>
    <row r="239" spans="1:65" s="2" customFormat="1" ht="16.5" customHeight="1">
      <c r="A239" s="29"/>
      <c r="B239" s="147"/>
      <c r="C239" s="162" t="s">
        <v>1020</v>
      </c>
      <c r="D239" s="162" t="s">
        <v>265</v>
      </c>
      <c r="E239" s="163" t="s">
        <v>1410</v>
      </c>
      <c r="F239" s="164" t="s">
        <v>1411</v>
      </c>
      <c r="G239" s="165" t="s">
        <v>318</v>
      </c>
      <c r="H239" s="166">
        <v>1</v>
      </c>
      <c r="I239" s="167"/>
      <c r="J239" s="166">
        <f>ROUND(I239*H239,3)</f>
        <v>0</v>
      </c>
      <c r="K239" s="168"/>
      <c r="L239" s="169"/>
      <c r="M239" s="170" t="s">
        <v>1</v>
      </c>
      <c r="N239" s="171" t="s">
        <v>39</v>
      </c>
      <c r="O239" s="58"/>
      <c r="P239" s="157">
        <f>O239*H239</f>
        <v>0</v>
      </c>
      <c r="Q239" s="157">
        <v>1.2999999999999999E-4</v>
      </c>
      <c r="R239" s="157">
        <f>Q239*H239</f>
        <v>1.2999999999999999E-4</v>
      </c>
      <c r="S239" s="157">
        <v>0</v>
      </c>
      <c r="T239" s="158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1412</v>
      </c>
      <c r="AT239" s="159" t="s">
        <v>265</v>
      </c>
      <c r="AU239" s="159" t="s">
        <v>141</v>
      </c>
      <c r="AY239" s="14" t="s">
        <v>134</v>
      </c>
      <c r="BE239" s="160">
        <f>IF(N239="základná",J239,0)</f>
        <v>0</v>
      </c>
      <c r="BF239" s="160">
        <f>IF(N239="znížená",J239,0)</f>
        <v>0</v>
      </c>
      <c r="BG239" s="160">
        <f>IF(N239="zákl. prenesená",J239,0)</f>
        <v>0</v>
      </c>
      <c r="BH239" s="160">
        <f>IF(N239="zníž. prenesená",J239,0)</f>
        <v>0</v>
      </c>
      <c r="BI239" s="160">
        <f>IF(N239="nulová",J239,0)</f>
        <v>0</v>
      </c>
      <c r="BJ239" s="14" t="s">
        <v>141</v>
      </c>
      <c r="BK239" s="161">
        <f>ROUND(I239*H239,3)</f>
        <v>0</v>
      </c>
      <c r="BL239" s="14" t="s">
        <v>1412</v>
      </c>
      <c r="BM239" s="159" t="s">
        <v>1413</v>
      </c>
    </row>
    <row r="240" spans="1:65" s="2" customFormat="1" ht="16.5" customHeight="1">
      <c r="A240" s="29"/>
      <c r="B240" s="147"/>
      <c r="C240" s="148" t="s">
        <v>1024</v>
      </c>
      <c r="D240" s="148" t="s">
        <v>136</v>
      </c>
      <c r="E240" s="149" t="s">
        <v>1414</v>
      </c>
      <c r="F240" s="150" t="s">
        <v>1415</v>
      </c>
      <c r="G240" s="151" t="s">
        <v>318</v>
      </c>
      <c r="H240" s="152">
        <v>1</v>
      </c>
      <c r="I240" s="153"/>
      <c r="J240" s="152">
        <f>ROUND(I240*H240,3)</f>
        <v>0</v>
      </c>
      <c r="K240" s="154"/>
      <c r="L240" s="30"/>
      <c r="M240" s="155" t="s">
        <v>1</v>
      </c>
      <c r="N240" s="156" t="s">
        <v>39</v>
      </c>
      <c r="O240" s="58"/>
      <c r="P240" s="157">
        <f>O240*H240</f>
        <v>0</v>
      </c>
      <c r="Q240" s="157">
        <v>0</v>
      </c>
      <c r="R240" s="157">
        <f>Q240*H240</f>
        <v>0</v>
      </c>
      <c r="S240" s="157">
        <v>0</v>
      </c>
      <c r="T240" s="158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426</v>
      </c>
      <c r="AT240" s="159" t="s">
        <v>136</v>
      </c>
      <c r="AU240" s="159" t="s">
        <v>141</v>
      </c>
      <c r="AY240" s="14" t="s">
        <v>134</v>
      </c>
      <c r="BE240" s="160">
        <f>IF(N240="základná",J240,0)</f>
        <v>0</v>
      </c>
      <c r="BF240" s="160">
        <f>IF(N240="znížená",J240,0)</f>
        <v>0</v>
      </c>
      <c r="BG240" s="160">
        <f>IF(N240="zákl. prenesená",J240,0)</f>
        <v>0</v>
      </c>
      <c r="BH240" s="160">
        <f>IF(N240="zníž. prenesená",J240,0)</f>
        <v>0</v>
      </c>
      <c r="BI240" s="160">
        <f>IF(N240="nulová",J240,0)</f>
        <v>0</v>
      </c>
      <c r="BJ240" s="14" t="s">
        <v>141</v>
      </c>
      <c r="BK240" s="161">
        <f>ROUND(I240*H240,3)</f>
        <v>0</v>
      </c>
      <c r="BL240" s="14" t="s">
        <v>426</v>
      </c>
      <c r="BM240" s="159" t="s">
        <v>1416</v>
      </c>
    </row>
    <row r="241" spans="1:65" s="2" customFormat="1" ht="21.75" customHeight="1">
      <c r="A241" s="29"/>
      <c r="B241" s="147"/>
      <c r="C241" s="162" t="s">
        <v>1028</v>
      </c>
      <c r="D241" s="162" t="s">
        <v>265</v>
      </c>
      <c r="E241" s="163" t="s">
        <v>1417</v>
      </c>
      <c r="F241" s="164" t="s">
        <v>1418</v>
      </c>
      <c r="G241" s="165" t="s">
        <v>318</v>
      </c>
      <c r="H241" s="166">
        <v>1</v>
      </c>
      <c r="I241" s="167"/>
      <c r="J241" s="166">
        <f>ROUND(I241*H241,3)</f>
        <v>0</v>
      </c>
      <c r="K241" s="168"/>
      <c r="L241" s="169"/>
      <c r="M241" s="182" t="s">
        <v>1</v>
      </c>
      <c r="N241" s="183" t="s">
        <v>39</v>
      </c>
      <c r="O241" s="174"/>
      <c r="P241" s="175">
        <f>O241*H241</f>
        <v>0</v>
      </c>
      <c r="Q241" s="175">
        <v>1.2E-4</v>
      </c>
      <c r="R241" s="175">
        <f>Q241*H241</f>
        <v>1.2E-4</v>
      </c>
      <c r="S241" s="175">
        <v>0</v>
      </c>
      <c r="T241" s="176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1412</v>
      </c>
      <c r="AT241" s="159" t="s">
        <v>265</v>
      </c>
      <c r="AU241" s="159" t="s">
        <v>141</v>
      </c>
      <c r="AY241" s="14" t="s">
        <v>134</v>
      </c>
      <c r="BE241" s="160">
        <f>IF(N241="základná",J241,0)</f>
        <v>0</v>
      </c>
      <c r="BF241" s="160">
        <f>IF(N241="znížená",J241,0)</f>
        <v>0</v>
      </c>
      <c r="BG241" s="160">
        <f>IF(N241="zákl. prenesená",J241,0)</f>
        <v>0</v>
      </c>
      <c r="BH241" s="160">
        <f>IF(N241="zníž. prenesená",J241,0)</f>
        <v>0</v>
      </c>
      <c r="BI241" s="160">
        <f>IF(N241="nulová",J241,0)</f>
        <v>0</v>
      </c>
      <c r="BJ241" s="14" t="s">
        <v>141</v>
      </c>
      <c r="BK241" s="161">
        <f>ROUND(I241*H241,3)</f>
        <v>0</v>
      </c>
      <c r="BL241" s="14" t="s">
        <v>1412</v>
      </c>
      <c r="BM241" s="159" t="s">
        <v>1419</v>
      </c>
    </row>
    <row r="242" spans="1:65" s="2" customFormat="1" ht="6.9" customHeight="1">
      <c r="A242" s="29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30"/>
      <c r="M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</row>
  </sheetData>
  <autoFilter ref="C120:K24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6"/>
  <sheetViews>
    <sheetView showGridLines="0" tabSelected="1" topLeftCell="A128" workbookViewId="0">
      <selection activeCell="J12" sqref="J1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5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100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6" t="str">
        <f>'Rekapitulácia stavby'!K6</f>
        <v>Obnova kultúrneho domu Borša</v>
      </c>
      <c r="F7" s="227"/>
      <c r="G7" s="227"/>
      <c r="H7" s="227"/>
      <c r="L7" s="17"/>
    </row>
    <row r="8" spans="1:46" s="2" customFormat="1" ht="12" customHeight="1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4" t="s">
        <v>1420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6"/>
      <c r="G18" s="206"/>
      <c r="H18" s="206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1" t="s">
        <v>1</v>
      </c>
      <c r="F27" s="211"/>
      <c r="G27" s="211"/>
      <c r="H27" s="21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ROUND((SUM(BE129:BE275)),  2)</f>
        <v>0</v>
      </c>
      <c r="G33" s="100"/>
      <c r="H33" s="100"/>
      <c r="I33" s="101">
        <v>0.2</v>
      </c>
      <c r="J33" s="99">
        <f>ROUND(((SUM(BE129:BE275))*I33),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ROUND((SUM(BF129:BF275)),  2)</f>
        <v>0</v>
      </c>
      <c r="G34" s="100"/>
      <c r="H34" s="100"/>
      <c r="I34" s="101">
        <v>0.2</v>
      </c>
      <c r="J34" s="99">
        <f>ROUND(((SUM(BF129:BF275))*I34),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ROUND((SUM(BG129:BG275)),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ROUND((SUM(BH129:BH275)),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ROUND((SUM(BI129:BI275)),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Obnova kultúrneho domu Borša</v>
      </c>
      <c r="F85" s="227"/>
      <c r="G85" s="227"/>
      <c r="H85" s="227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4" t="str">
        <f>E9</f>
        <v>04 - ÚK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657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customHeight="1">
      <c r="B99" s="119"/>
      <c r="D99" s="120" t="s">
        <v>116</v>
      </c>
      <c r="E99" s="121"/>
      <c r="F99" s="121"/>
      <c r="G99" s="121"/>
      <c r="H99" s="121"/>
      <c r="I99" s="121"/>
      <c r="J99" s="122">
        <f>J135</f>
        <v>0</v>
      </c>
      <c r="L99" s="119"/>
    </row>
    <row r="100" spans="1:31" s="9" customFormat="1" ht="24.9" customHeight="1">
      <c r="B100" s="115"/>
      <c r="D100" s="116" t="s">
        <v>118</v>
      </c>
      <c r="E100" s="117"/>
      <c r="F100" s="117"/>
      <c r="G100" s="117"/>
      <c r="H100" s="117"/>
      <c r="I100" s="117"/>
      <c r="J100" s="118">
        <f>J141</f>
        <v>0</v>
      </c>
      <c r="L100" s="115"/>
    </row>
    <row r="101" spans="1:31" s="10" customFormat="1" ht="19.95" customHeight="1">
      <c r="B101" s="119"/>
      <c r="D101" s="120" t="s">
        <v>350</v>
      </c>
      <c r="E101" s="121"/>
      <c r="F101" s="121"/>
      <c r="G101" s="121"/>
      <c r="H101" s="121"/>
      <c r="I101" s="121"/>
      <c r="J101" s="122">
        <f>J142</f>
        <v>0</v>
      </c>
      <c r="L101" s="119"/>
    </row>
    <row r="102" spans="1:31" s="10" customFormat="1" ht="19.95" customHeight="1">
      <c r="B102" s="119"/>
      <c r="D102" s="120" t="s">
        <v>1421</v>
      </c>
      <c r="E102" s="121"/>
      <c r="F102" s="121"/>
      <c r="G102" s="121"/>
      <c r="H102" s="121"/>
      <c r="I102" s="121"/>
      <c r="J102" s="122">
        <f>J159</f>
        <v>0</v>
      </c>
      <c r="L102" s="119"/>
    </row>
    <row r="103" spans="1:31" s="10" customFormat="1" ht="19.95" customHeight="1">
      <c r="B103" s="119"/>
      <c r="D103" s="120" t="s">
        <v>1422</v>
      </c>
      <c r="E103" s="121"/>
      <c r="F103" s="121"/>
      <c r="G103" s="121"/>
      <c r="H103" s="121"/>
      <c r="I103" s="121"/>
      <c r="J103" s="122">
        <f>J161</f>
        <v>0</v>
      </c>
      <c r="L103" s="119"/>
    </row>
    <row r="104" spans="1:31" s="10" customFormat="1" ht="19.95" customHeight="1">
      <c r="B104" s="119"/>
      <c r="D104" s="120" t="s">
        <v>1423</v>
      </c>
      <c r="E104" s="121"/>
      <c r="F104" s="121"/>
      <c r="G104" s="121"/>
      <c r="H104" s="121"/>
      <c r="I104" s="121"/>
      <c r="J104" s="122">
        <f>J185</f>
        <v>0</v>
      </c>
      <c r="L104" s="119"/>
    </row>
    <row r="105" spans="1:31" s="10" customFormat="1" ht="19.95" customHeight="1">
      <c r="B105" s="119"/>
      <c r="D105" s="120" t="s">
        <v>1424</v>
      </c>
      <c r="E105" s="121"/>
      <c r="F105" s="121"/>
      <c r="G105" s="121"/>
      <c r="H105" s="121"/>
      <c r="I105" s="121"/>
      <c r="J105" s="122">
        <f>J200</f>
        <v>0</v>
      </c>
      <c r="L105" s="119"/>
    </row>
    <row r="106" spans="1:31" s="10" customFormat="1" ht="19.95" customHeight="1">
      <c r="B106" s="119"/>
      <c r="D106" s="120" t="s">
        <v>1425</v>
      </c>
      <c r="E106" s="121"/>
      <c r="F106" s="121"/>
      <c r="G106" s="121"/>
      <c r="H106" s="121"/>
      <c r="I106" s="121"/>
      <c r="J106" s="122">
        <f>J236</f>
        <v>0</v>
      </c>
      <c r="L106" s="119"/>
    </row>
    <row r="107" spans="1:31" s="9" customFormat="1" ht="24.9" customHeight="1">
      <c r="B107" s="115"/>
      <c r="D107" s="116" t="s">
        <v>351</v>
      </c>
      <c r="E107" s="117"/>
      <c r="F107" s="117"/>
      <c r="G107" s="117"/>
      <c r="H107" s="117"/>
      <c r="I107" s="117"/>
      <c r="J107" s="118">
        <f>J265</f>
        <v>0</v>
      </c>
      <c r="L107" s="115"/>
    </row>
    <row r="108" spans="1:31" s="10" customFormat="1" ht="19.95" customHeight="1">
      <c r="B108" s="119"/>
      <c r="D108" s="120" t="s">
        <v>352</v>
      </c>
      <c r="E108" s="121"/>
      <c r="F108" s="121"/>
      <c r="G108" s="121"/>
      <c r="H108" s="121"/>
      <c r="I108" s="121"/>
      <c r="J108" s="122">
        <f>J266</f>
        <v>0</v>
      </c>
      <c r="L108" s="119"/>
    </row>
    <row r="109" spans="1:31" s="9" customFormat="1" ht="24.9" customHeight="1">
      <c r="B109" s="115"/>
      <c r="D109" s="116" t="s">
        <v>661</v>
      </c>
      <c r="E109" s="117"/>
      <c r="F109" s="117"/>
      <c r="G109" s="117"/>
      <c r="H109" s="117"/>
      <c r="I109" s="117"/>
      <c r="J109" s="118">
        <f>J274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120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26" t="str">
        <f>E7</f>
        <v>Obnova kultúrneho domu Borša</v>
      </c>
      <c r="F119" s="227"/>
      <c r="G119" s="227"/>
      <c r="H119" s="227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105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4" t="str">
        <f>E9</f>
        <v>04 - ÚK</v>
      </c>
      <c r="F121" s="228"/>
      <c r="G121" s="228"/>
      <c r="H121" s="228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Borša</v>
      </c>
      <c r="G123" s="29"/>
      <c r="H123" s="29"/>
      <c r="I123" s="24" t="s">
        <v>20</v>
      </c>
      <c r="J123" s="55" t="str">
        <f>IF(J12="","",J12)</f>
        <v/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15" customHeight="1">
      <c r="A125" s="29"/>
      <c r="B125" s="30"/>
      <c r="C125" s="24" t="s">
        <v>21</v>
      </c>
      <c r="D125" s="29"/>
      <c r="E125" s="29"/>
      <c r="F125" s="22" t="str">
        <f>E15</f>
        <v>obec Borša</v>
      </c>
      <c r="G125" s="29"/>
      <c r="H125" s="29"/>
      <c r="I125" s="24" t="s">
        <v>27</v>
      </c>
      <c r="J125" s="27" t="str">
        <f>E21</f>
        <v>OON Design s.r.o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>
      <c r="A126" s="29"/>
      <c r="B126" s="30"/>
      <c r="C126" s="24" t="s">
        <v>25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OON Design s.r.o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3"/>
      <c r="B128" s="124"/>
      <c r="C128" s="125" t="s">
        <v>121</v>
      </c>
      <c r="D128" s="126" t="s">
        <v>58</v>
      </c>
      <c r="E128" s="126" t="s">
        <v>54</v>
      </c>
      <c r="F128" s="126" t="s">
        <v>55</v>
      </c>
      <c r="G128" s="126" t="s">
        <v>122</v>
      </c>
      <c r="H128" s="126" t="s">
        <v>123</v>
      </c>
      <c r="I128" s="126" t="s">
        <v>124</v>
      </c>
      <c r="J128" s="127" t="s">
        <v>109</v>
      </c>
      <c r="K128" s="128" t="s">
        <v>125</v>
      </c>
      <c r="L128" s="129"/>
      <c r="M128" s="62" t="s">
        <v>1</v>
      </c>
      <c r="N128" s="63" t="s">
        <v>37</v>
      </c>
      <c r="O128" s="63" t="s">
        <v>126</v>
      </c>
      <c r="P128" s="63" t="s">
        <v>127</v>
      </c>
      <c r="Q128" s="63" t="s">
        <v>128</v>
      </c>
      <c r="R128" s="63" t="s">
        <v>129</v>
      </c>
      <c r="S128" s="63" t="s">
        <v>130</v>
      </c>
      <c r="T128" s="64" t="s">
        <v>131</v>
      </c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</row>
    <row r="129" spans="1:65" s="2" customFormat="1" ht="22.8" customHeight="1">
      <c r="A129" s="29"/>
      <c r="B129" s="30"/>
      <c r="C129" s="69" t="s">
        <v>110</v>
      </c>
      <c r="D129" s="29"/>
      <c r="E129" s="29"/>
      <c r="F129" s="29"/>
      <c r="G129" s="29"/>
      <c r="H129" s="29"/>
      <c r="I129" s="29"/>
      <c r="J129" s="130">
        <f>BK129</f>
        <v>0</v>
      </c>
      <c r="K129" s="29"/>
      <c r="L129" s="30"/>
      <c r="M129" s="65"/>
      <c r="N129" s="56"/>
      <c r="O129" s="66"/>
      <c r="P129" s="131">
        <f>P130+P141+P265+P274</f>
        <v>0</v>
      </c>
      <c r="Q129" s="66"/>
      <c r="R129" s="131">
        <f>R130+R141+R265+R274</f>
        <v>3.1798037000000003</v>
      </c>
      <c r="S129" s="66"/>
      <c r="T129" s="132">
        <f>T130+T141+T265+T274</f>
        <v>6.1774000000000004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72</v>
      </c>
      <c r="AU129" s="14" t="s">
        <v>111</v>
      </c>
      <c r="BK129" s="133">
        <f>BK130+BK141+BK265+BK274</f>
        <v>0</v>
      </c>
    </row>
    <row r="130" spans="1:65" s="12" customFormat="1" ht="25.95" customHeight="1">
      <c r="B130" s="134"/>
      <c r="D130" s="135" t="s">
        <v>72</v>
      </c>
      <c r="E130" s="136" t="s">
        <v>132</v>
      </c>
      <c r="F130" s="136" t="s">
        <v>133</v>
      </c>
      <c r="I130" s="137"/>
      <c r="J130" s="138">
        <f>BK130</f>
        <v>0</v>
      </c>
      <c r="L130" s="134"/>
      <c r="M130" s="139"/>
      <c r="N130" s="140"/>
      <c r="O130" s="140"/>
      <c r="P130" s="141">
        <f>P131+P135</f>
        <v>0</v>
      </c>
      <c r="Q130" s="140"/>
      <c r="R130" s="141">
        <f>R131+R135</f>
        <v>0.37320000000000003</v>
      </c>
      <c r="S130" s="140"/>
      <c r="T130" s="142">
        <f>T131+T135</f>
        <v>0</v>
      </c>
      <c r="AR130" s="135" t="s">
        <v>81</v>
      </c>
      <c r="AT130" s="143" t="s">
        <v>72</v>
      </c>
      <c r="AU130" s="143" t="s">
        <v>73</v>
      </c>
      <c r="AY130" s="135" t="s">
        <v>134</v>
      </c>
      <c r="BK130" s="144">
        <f>BK131+BK135</f>
        <v>0</v>
      </c>
    </row>
    <row r="131" spans="1:65" s="12" customFormat="1" ht="22.8" customHeight="1">
      <c r="B131" s="134"/>
      <c r="D131" s="135" t="s">
        <v>72</v>
      </c>
      <c r="E131" s="145" t="s">
        <v>167</v>
      </c>
      <c r="F131" s="145" t="s">
        <v>662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SUM(P132:P134)</f>
        <v>0</v>
      </c>
      <c r="Q131" s="140"/>
      <c r="R131" s="141">
        <f>SUM(R132:R134)</f>
        <v>0.37320000000000003</v>
      </c>
      <c r="S131" s="140"/>
      <c r="T131" s="142">
        <f>SUM(T132:T134)</f>
        <v>0</v>
      </c>
      <c r="AR131" s="135" t="s">
        <v>81</v>
      </c>
      <c r="AT131" s="143" t="s">
        <v>72</v>
      </c>
      <c r="AU131" s="143" t="s">
        <v>81</v>
      </c>
      <c r="AY131" s="135" t="s">
        <v>134</v>
      </c>
      <c r="BK131" s="144">
        <f>SUM(BK132:BK134)</f>
        <v>0</v>
      </c>
    </row>
    <row r="132" spans="1:65" s="2" customFormat="1" ht="37.799999999999997" customHeight="1">
      <c r="A132" s="29"/>
      <c r="B132" s="147"/>
      <c r="C132" s="148" t="s">
        <v>81</v>
      </c>
      <c r="D132" s="148" t="s">
        <v>136</v>
      </c>
      <c r="E132" s="149" t="s">
        <v>1426</v>
      </c>
      <c r="F132" s="150" t="s">
        <v>1427</v>
      </c>
      <c r="G132" s="151" t="s">
        <v>274</v>
      </c>
      <c r="H132" s="152">
        <v>60</v>
      </c>
      <c r="I132" s="153"/>
      <c r="J132" s="152">
        <f>ROUND(I132*H132,3)</f>
        <v>0</v>
      </c>
      <c r="K132" s="154"/>
      <c r="L132" s="30"/>
      <c r="M132" s="155" t="s">
        <v>1</v>
      </c>
      <c r="N132" s="156" t="s">
        <v>39</v>
      </c>
      <c r="O132" s="58"/>
      <c r="P132" s="157">
        <f>O132*H132</f>
        <v>0</v>
      </c>
      <c r="Q132" s="157">
        <v>1.8799999999999999E-3</v>
      </c>
      <c r="R132" s="157">
        <f>Q132*H132</f>
        <v>0.1128</v>
      </c>
      <c r="S132" s="157">
        <v>0</v>
      </c>
      <c r="T132" s="15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140</v>
      </c>
      <c r="AT132" s="159" t="s">
        <v>136</v>
      </c>
      <c r="AU132" s="159" t="s">
        <v>141</v>
      </c>
      <c r="AY132" s="14" t="s">
        <v>134</v>
      </c>
      <c r="BE132" s="160">
        <f>IF(N132="základná",J132,0)</f>
        <v>0</v>
      </c>
      <c r="BF132" s="160">
        <f>IF(N132="znížená",J132,0)</f>
        <v>0</v>
      </c>
      <c r="BG132" s="160">
        <f>IF(N132="zákl. prenesená",J132,0)</f>
        <v>0</v>
      </c>
      <c r="BH132" s="160">
        <f>IF(N132="zníž. prenesená",J132,0)</f>
        <v>0</v>
      </c>
      <c r="BI132" s="160">
        <f>IF(N132="nulová",J132,0)</f>
        <v>0</v>
      </c>
      <c r="BJ132" s="14" t="s">
        <v>141</v>
      </c>
      <c r="BK132" s="161">
        <f>ROUND(I132*H132,3)</f>
        <v>0</v>
      </c>
      <c r="BL132" s="14" t="s">
        <v>140</v>
      </c>
      <c r="BM132" s="159" t="s">
        <v>1428</v>
      </c>
    </row>
    <row r="133" spans="1:65" s="2" customFormat="1" ht="44.25" customHeight="1">
      <c r="A133" s="29"/>
      <c r="B133" s="147"/>
      <c r="C133" s="162" t="s">
        <v>141</v>
      </c>
      <c r="D133" s="162" t="s">
        <v>265</v>
      </c>
      <c r="E133" s="163" t="s">
        <v>1429</v>
      </c>
      <c r="F133" s="164" t="s">
        <v>1430</v>
      </c>
      <c r="G133" s="165" t="s">
        <v>274</v>
      </c>
      <c r="H133" s="166">
        <v>60</v>
      </c>
      <c r="I133" s="167"/>
      <c r="J133" s="166">
        <f>ROUND(I133*H133,3)</f>
        <v>0</v>
      </c>
      <c r="K133" s="168"/>
      <c r="L133" s="169"/>
      <c r="M133" s="170" t="s">
        <v>1</v>
      </c>
      <c r="N133" s="171" t="s">
        <v>39</v>
      </c>
      <c r="O133" s="58"/>
      <c r="P133" s="157">
        <f>O133*H133</f>
        <v>0</v>
      </c>
      <c r="Q133" s="157">
        <v>4.3400000000000001E-3</v>
      </c>
      <c r="R133" s="157">
        <f>Q133*H133</f>
        <v>0.26040000000000002</v>
      </c>
      <c r="S133" s="157">
        <v>0</v>
      </c>
      <c r="T133" s="15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167</v>
      </c>
      <c r="AT133" s="159" t="s">
        <v>265</v>
      </c>
      <c r="AU133" s="159" t="s">
        <v>141</v>
      </c>
      <c r="AY133" s="14" t="s">
        <v>134</v>
      </c>
      <c r="BE133" s="160">
        <f>IF(N133="základná",J133,0)</f>
        <v>0</v>
      </c>
      <c r="BF133" s="160">
        <f>IF(N133="znížená",J133,0)</f>
        <v>0</v>
      </c>
      <c r="BG133" s="160">
        <f>IF(N133="zákl. prenesená",J133,0)</f>
        <v>0</v>
      </c>
      <c r="BH133" s="160">
        <f>IF(N133="zníž. prenesená",J133,0)</f>
        <v>0</v>
      </c>
      <c r="BI133" s="160">
        <f>IF(N133="nulová",J133,0)</f>
        <v>0</v>
      </c>
      <c r="BJ133" s="14" t="s">
        <v>141</v>
      </c>
      <c r="BK133" s="161">
        <f>ROUND(I133*H133,3)</f>
        <v>0</v>
      </c>
      <c r="BL133" s="14" t="s">
        <v>140</v>
      </c>
      <c r="BM133" s="159" t="s">
        <v>1431</v>
      </c>
    </row>
    <row r="134" spans="1:65" s="2" customFormat="1" ht="67.2">
      <c r="A134" s="29"/>
      <c r="B134" s="30"/>
      <c r="C134" s="29"/>
      <c r="D134" s="177" t="s">
        <v>669</v>
      </c>
      <c r="E134" s="29"/>
      <c r="F134" s="178" t="s">
        <v>1432</v>
      </c>
      <c r="G134" s="29"/>
      <c r="H134" s="29"/>
      <c r="I134" s="179"/>
      <c r="J134" s="29"/>
      <c r="K134" s="29"/>
      <c r="L134" s="30"/>
      <c r="M134" s="180"/>
      <c r="N134" s="181"/>
      <c r="O134" s="58"/>
      <c r="P134" s="58"/>
      <c r="Q134" s="58"/>
      <c r="R134" s="58"/>
      <c r="S134" s="58"/>
      <c r="T134" s="5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669</v>
      </c>
      <c r="AU134" s="14" t="s">
        <v>141</v>
      </c>
    </row>
    <row r="135" spans="1:65" s="12" customFormat="1" ht="22.8" customHeight="1">
      <c r="B135" s="134"/>
      <c r="D135" s="135" t="s">
        <v>72</v>
      </c>
      <c r="E135" s="145" t="s">
        <v>172</v>
      </c>
      <c r="F135" s="145" t="s">
        <v>202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SUM(P136:P140)</f>
        <v>0</v>
      </c>
      <c r="Q135" s="140"/>
      <c r="R135" s="141">
        <f>SUM(R136:R140)</f>
        <v>0</v>
      </c>
      <c r="S135" s="140"/>
      <c r="T135" s="142">
        <f>SUM(T136:T140)</f>
        <v>0</v>
      </c>
      <c r="AR135" s="135" t="s">
        <v>81</v>
      </c>
      <c r="AT135" s="143" t="s">
        <v>72</v>
      </c>
      <c r="AU135" s="143" t="s">
        <v>81</v>
      </c>
      <c r="AY135" s="135" t="s">
        <v>134</v>
      </c>
      <c r="BK135" s="144">
        <f>SUM(BK136:BK140)</f>
        <v>0</v>
      </c>
    </row>
    <row r="136" spans="1:65" s="2" customFormat="1" ht="24.15" customHeight="1">
      <c r="A136" s="29"/>
      <c r="B136" s="147"/>
      <c r="C136" s="148" t="s">
        <v>146</v>
      </c>
      <c r="D136" s="148" t="s">
        <v>136</v>
      </c>
      <c r="E136" s="149" t="s">
        <v>226</v>
      </c>
      <c r="F136" s="150" t="s">
        <v>227</v>
      </c>
      <c r="G136" s="151" t="s">
        <v>228</v>
      </c>
      <c r="H136" s="152">
        <v>1</v>
      </c>
      <c r="I136" s="153"/>
      <c r="J136" s="152">
        <f>ROUND(I136*H136,3)</f>
        <v>0</v>
      </c>
      <c r="K136" s="154"/>
      <c r="L136" s="30"/>
      <c r="M136" s="155" t="s">
        <v>1</v>
      </c>
      <c r="N136" s="156" t="s">
        <v>39</v>
      </c>
      <c r="O136" s="58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140</v>
      </c>
      <c r="AT136" s="159" t="s">
        <v>136</v>
      </c>
      <c r="AU136" s="159" t="s">
        <v>141</v>
      </c>
      <c r="AY136" s="14" t="s">
        <v>134</v>
      </c>
      <c r="BE136" s="160">
        <f>IF(N136="základná",J136,0)</f>
        <v>0</v>
      </c>
      <c r="BF136" s="160">
        <f>IF(N136="znížená",J136,0)</f>
        <v>0</v>
      </c>
      <c r="BG136" s="160">
        <f>IF(N136="zákl. prenesená",J136,0)</f>
        <v>0</v>
      </c>
      <c r="BH136" s="160">
        <f>IF(N136="zníž. prenesená",J136,0)</f>
        <v>0</v>
      </c>
      <c r="BI136" s="160">
        <f>IF(N136="nulová",J136,0)</f>
        <v>0</v>
      </c>
      <c r="BJ136" s="14" t="s">
        <v>141</v>
      </c>
      <c r="BK136" s="161">
        <f>ROUND(I136*H136,3)</f>
        <v>0</v>
      </c>
      <c r="BL136" s="14" t="s">
        <v>140</v>
      </c>
      <c r="BM136" s="159" t="s">
        <v>1433</v>
      </c>
    </row>
    <row r="137" spans="1:65" s="2" customFormat="1" ht="21.75" customHeight="1">
      <c r="A137" s="29"/>
      <c r="B137" s="147"/>
      <c r="C137" s="148" t="s">
        <v>140</v>
      </c>
      <c r="D137" s="148" t="s">
        <v>136</v>
      </c>
      <c r="E137" s="149" t="s">
        <v>231</v>
      </c>
      <c r="F137" s="150" t="s">
        <v>232</v>
      </c>
      <c r="G137" s="151" t="s">
        <v>228</v>
      </c>
      <c r="H137" s="152">
        <v>1</v>
      </c>
      <c r="I137" s="153"/>
      <c r="J137" s="152">
        <f>ROUND(I137*H137,3)</f>
        <v>0</v>
      </c>
      <c r="K137" s="154"/>
      <c r="L137" s="30"/>
      <c r="M137" s="155" t="s">
        <v>1</v>
      </c>
      <c r="N137" s="156" t="s">
        <v>39</v>
      </c>
      <c r="O137" s="58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140</v>
      </c>
      <c r="AT137" s="159" t="s">
        <v>136</v>
      </c>
      <c r="AU137" s="159" t="s">
        <v>141</v>
      </c>
      <c r="AY137" s="14" t="s">
        <v>134</v>
      </c>
      <c r="BE137" s="160">
        <f>IF(N137="základná",J137,0)</f>
        <v>0</v>
      </c>
      <c r="BF137" s="160">
        <f>IF(N137="znížená",J137,0)</f>
        <v>0</v>
      </c>
      <c r="BG137" s="160">
        <f>IF(N137="zákl. prenesená",J137,0)</f>
        <v>0</v>
      </c>
      <c r="BH137" s="160">
        <f>IF(N137="zníž. prenesená",J137,0)</f>
        <v>0</v>
      </c>
      <c r="BI137" s="160">
        <f>IF(N137="nulová",J137,0)</f>
        <v>0</v>
      </c>
      <c r="BJ137" s="14" t="s">
        <v>141</v>
      </c>
      <c r="BK137" s="161">
        <f>ROUND(I137*H137,3)</f>
        <v>0</v>
      </c>
      <c r="BL137" s="14" t="s">
        <v>140</v>
      </c>
      <c r="BM137" s="159" t="s">
        <v>1434</v>
      </c>
    </row>
    <row r="138" spans="1:65" s="2" customFormat="1" ht="24.15" customHeight="1">
      <c r="A138" s="29"/>
      <c r="B138" s="147"/>
      <c r="C138" s="148" t="s">
        <v>153</v>
      </c>
      <c r="D138" s="148" t="s">
        <v>136</v>
      </c>
      <c r="E138" s="149" t="s">
        <v>235</v>
      </c>
      <c r="F138" s="150" t="s">
        <v>236</v>
      </c>
      <c r="G138" s="151" t="s">
        <v>228</v>
      </c>
      <c r="H138" s="152">
        <v>5</v>
      </c>
      <c r="I138" s="153"/>
      <c r="J138" s="152">
        <f>ROUND(I138*H138,3)</f>
        <v>0</v>
      </c>
      <c r="K138" s="154"/>
      <c r="L138" s="30"/>
      <c r="M138" s="155" t="s">
        <v>1</v>
      </c>
      <c r="N138" s="156" t="s">
        <v>39</v>
      </c>
      <c r="O138" s="58"/>
      <c r="P138" s="157">
        <f>O138*H138</f>
        <v>0</v>
      </c>
      <c r="Q138" s="157">
        <v>0</v>
      </c>
      <c r="R138" s="157">
        <f>Q138*H138</f>
        <v>0</v>
      </c>
      <c r="S138" s="157">
        <v>0</v>
      </c>
      <c r="T138" s="15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140</v>
      </c>
      <c r="AT138" s="159" t="s">
        <v>136</v>
      </c>
      <c r="AU138" s="159" t="s">
        <v>141</v>
      </c>
      <c r="AY138" s="14" t="s">
        <v>134</v>
      </c>
      <c r="BE138" s="160">
        <f>IF(N138="základná",J138,0)</f>
        <v>0</v>
      </c>
      <c r="BF138" s="160">
        <f>IF(N138="znížená",J138,0)</f>
        <v>0</v>
      </c>
      <c r="BG138" s="160">
        <f>IF(N138="zákl. prenesená",J138,0)</f>
        <v>0</v>
      </c>
      <c r="BH138" s="160">
        <f>IF(N138="zníž. prenesená",J138,0)</f>
        <v>0</v>
      </c>
      <c r="BI138" s="160">
        <f>IF(N138="nulová",J138,0)</f>
        <v>0</v>
      </c>
      <c r="BJ138" s="14" t="s">
        <v>141</v>
      </c>
      <c r="BK138" s="161">
        <f>ROUND(I138*H138,3)</f>
        <v>0</v>
      </c>
      <c r="BL138" s="14" t="s">
        <v>140</v>
      </c>
      <c r="BM138" s="159" t="s">
        <v>1435</v>
      </c>
    </row>
    <row r="139" spans="1:65" s="2" customFormat="1" ht="24.15" customHeight="1">
      <c r="A139" s="29"/>
      <c r="B139" s="147"/>
      <c r="C139" s="148" t="s">
        <v>157</v>
      </c>
      <c r="D139" s="148" t="s">
        <v>136</v>
      </c>
      <c r="E139" s="149" t="s">
        <v>239</v>
      </c>
      <c r="F139" s="150" t="s">
        <v>240</v>
      </c>
      <c r="G139" s="151" t="s">
        <v>228</v>
      </c>
      <c r="H139" s="152">
        <v>1</v>
      </c>
      <c r="I139" s="153"/>
      <c r="J139" s="152">
        <f>ROUND(I139*H139,3)</f>
        <v>0</v>
      </c>
      <c r="K139" s="154"/>
      <c r="L139" s="30"/>
      <c r="M139" s="155" t="s">
        <v>1</v>
      </c>
      <c r="N139" s="156" t="s">
        <v>39</v>
      </c>
      <c r="O139" s="58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140</v>
      </c>
      <c r="AT139" s="159" t="s">
        <v>136</v>
      </c>
      <c r="AU139" s="159" t="s">
        <v>141</v>
      </c>
      <c r="AY139" s="14" t="s">
        <v>134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141</v>
      </c>
      <c r="BK139" s="161">
        <f>ROUND(I139*H139,3)</f>
        <v>0</v>
      </c>
      <c r="BL139" s="14" t="s">
        <v>140</v>
      </c>
      <c r="BM139" s="159" t="s">
        <v>1436</v>
      </c>
    </row>
    <row r="140" spans="1:65" s="2" customFormat="1" ht="24.15" customHeight="1">
      <c r="A140" s="29"/>
      <c r="B140" s="147"/>
      <c r="C140" s="148" t="s">
        <v>162</v>
      </c>
      <c r="D140" s="148" t="s">
        <v>136</v>
      </c>
      <c r="E140" s="149" t="s">
        <v>1437</v>
      </c>
      <c r="F140" s="150" t="s">
        <v>1438</v>
      </c>
      <c r="G140" s="151" t="s">
        <v>228</v>
      </c>
      <c r="H140" s="152">
        <v>1</v>
      </c>
      <c r="I140" s="153"/>
      <c r="J140" s="152">
        <f>ROUND(I140*H140,3)</f>
        <v>0</v>
      </c>
      <c r="K140" s="154"/>
      <c r="L140" s="30"/>
      <c r="M140" s="155" t="s">
        <v>1</v>
      </c>
      <c r="N140" s="156" t="s">
        <v>39</v>
      </c>
      <c r="O140" s="58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140</v>
      </c>
      <c r="AT140" s="159" t="s">
        <v>136</v>
      </c>
      <c r="AU140" s="159" t="s">
        <v>141</v>
      </c>
      <c r="AY140" s="14" t="s">
        <v>134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4" t="s">
        <v>141</v>
      </c>
      <c r="BK140" s="161">
        <f>ROUND(I140*H140,3)</f>
        <v>0</v>
      </c>
      <c r="BL140" s="14" t="s">
        <v>140</v>
      </c>
      <c r="BM140" s="159" t="s">
        <v>1439</v>
      </c>
    </row>
    <row r="141" spans="1:65" s="12" customFormat="1" ht="25.95" customHeight="1">
      <c r="B141" s="134"/>
      <c r="D141" s="135" t="s">
        <v>72</v>
      </c>
      <c r="E141" s="136" t="s">
        <v>252</v>
      </c>
      <c r="F141" s="136" t="s">
        <v>253</v>
      </c>
      <c r="I141" s="137"/>
      <c r="J141" s="138">
        <f>BK141</f>
        <v>0</v>
      </c>
      <c r="L141" s="134"/>
      <c r="M141" s="139"/>
      <c r="N141" s="140"/>
      <c r="O141" s="140"/>
      <c r="P141" s="141">
        <f>P142+P159+P161+P185+P200+P236</f>
        <v>0</v>
      </c>
      <c r="Q141" s="140"/>
      <c r="R141" s="141">
        <f>R142+R159+R161+R185+R200+R236</f>
        <v>2.8006937000000001</v>
      </c>
      <c r="S141" s="140"/>
      <c r="T141" s="142">
        <f>T142+T159+T161+T185+T200+T236</f>
        <v>6.1774000000000004</v>
      </c>
      <c r="AR141" s="135" t="s">
        <v>141</v>
      </c>
      <c r="AT141" s="143" t="s">
        <v>72</v>
      </c>
      <c r="AU141" s="143" t="s">
        <v>73</v>
      </c>
      <c r="AY141" s="135" t="s">
        <v>134</v>
      </c>
      <c r="BK141" s="144">
        <f>BK142+BK159+BK161+BK185+BK200+BK236</f>
        <v>0</v>
      </c>
    </row>
    <row r="142" spans="1:65" s="12" customFormat="1" ht="22.8" customHeight="1">
      <c r="B142" s="134"/>
      <c r="D142" s="135" t="s">
        <v>72</v>
      </c>
      <c r="E142" s="145" t="s">
        <v>380</v>
      </c>
      <c r="F142" s="145" t="s">
        <v>381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SUM(P143:P158)</f>
        <v>0</v>
      </c>
      <c r="Q142" s="140"/>
      <c r="R142" s="141">
        <f>SUM(R143:R158)</f>
        <v>2.3012000000000001E-2</v>
      </c>
      <c r="S142" s="140"/>
      <c r="T142" s="142">
        <f>SUM(T143:T158)</f>
        <v>0</v>
      </c>
      <c r="AR142" s="135" t="s">
        <v>141</v>
      </c>
      <c r="AT142" s="143" t="s">
        <v>72</v>
      </c>
      <c r="AU142" s="143" t="s">
        <v>81</v>
      </c>
      <c r="AY142" s="135" t="s">
        <v>134</v>
      </c>
      <c r="BK142" s="144">
        <f>SUM(BK143:BK158)</f>
        <v>0</v>
      </c>
    </row>
    <row r="143" spans="1:65" s="2" customFormat="1" ht="24.15" customHeight="1">
      <c r="A143" s="29"/>
      <c r="B143" s="147"/>
      <c r="C143" s="148" t="s">
        <v>167</v>
      </c>
      <c r="D143" s="148" t="s">
        <v>136</v>
      </c>
      <c r="E143" s="149" t="s">
        <v>708</v>
      </c>
      <c r="F143" s="150" t="s">
        <v>709</v>
      </c>
      <c r="G143" s="151" t="s">
        <v>274</v>
      </c>
      <c r="H143" s="152">
        <v>260</v>
      </c>
      <c r="I143" s="153"/>
      <c r="J143" s="152">
        <f>ROUND(I143*H143,3)</f>
        <v>0</v>
      </c>
      <c r="K143" s="154"/>
      <c r="L143" s="30"/>
      <c r="M143" s="155" t="s">
        <v>1</v>
      </c>
      <c r="N143" s="156" t="s">
        <v>39</v>
      </c>
      <c r="O143" s="58"/>
      <c r="P143" s="157">
        <f>O143*H143</f>
        <v>0</v>
      </c>
      <c r="Q143" s="157">
        <v>2.0000000000000002E-5</v>
      </c>
      <c r="R143" s="157">
        <f>Q143*H143</f>
        <v>5.2000000000000006E-3</v>
      </c>
      <c r="S143" s="157">
        <v>0</v>
      </c>
      <c r="T143" s="15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176</v>
      </c>
      <c r="AT143" s="159" t="s">
        <v>136</v>
      </c>
      <c r="AU143" s="159" t="s">
        <v>141</v>
      </c>
      <c r="AY143" s="14" t="s">
        <v>134</v>
      </c>
      <c r="BE143" s="160">
        <f>IF(N143="základná",J143,0)</f>
        <v>0</v>
      </c>
      <c r="BF143" s="160">
        <f>IF(N143="znížená",J143,0)</f>
        <v>0</v>
      </c>
      <c r="BG143" s="160">
        <f>IF(N143="zákl. prenesená",J143,0)</f>
        <v>0</v>
      </c>
      <c r="BH143" s="160">
        <f>IF(N143="zníž. prenesená",J143,0)</f>
        <v>0</v>
      </c>
      <c r="BI143" s="160">
        <f>IF(N143="nulová",J143,0)</f>
        <v>0</v>
      </c>
      <c r="BJ143" s="14" t="s">
        <v>141</v>
      </c>
      <c r="BK143" s="161">
        <f>ROUND(I143*H143,3)</f>
        <v>0</v>
      </c>
      <c r="BL143" s="14" t="s">
        <v>176</v>
      </c>
      <c r="BM143" s="159" t="s">
        <v>1440</v>
      </c>
    </row>
    <row r="144" spans="1:65" s="2" customFormat="1" ht="24.15" customHeight="1">
      <c r="A144" s="29"/>
      <c r="B144" s="147"/>
      <c r="C144" s="162" t="s">
        <v>172</v>
      </c>
      <c r="D144" s="162" t="s">
        <v>265</v>
      </c>
      <c r="E144" s="163" t="s">
        <v>711</v>
      </c>
      <c r="F144" s="164" t="s">
        <v>712</v>
      </c>
      <c r="G144" s="165" t="s">
        <v>274</v>
      </c>
      <c r="H144" s="166">
        <v>145</v>
      </c>
      <c r="I144" s="167"/>
      <c r="J144" s="166">
        <f>ROUND(I144*H144,3)</f>
        <v>0</v>
      </c>
      <c r="K144" s="168"/>
      <c r="L144" s="169"/>
      <c r="M144" s="170" t="s">
        <v>1</v>
      </c>
      <c r="N144" s="171" t="s">
        <v>39</v>
      </c>
      <c r="O144" s="58"/>
      <c r="P144" s="157">
        <f>O144*H144</f>
        <v>0</v>
      </c>
      <c r="Q144" s="157">
        <v>1.0000000000000001E-5</v>
      </c>
      <c r="R144" s="157">
        <f>Q144*H144</f>
        <v>1.4500000000000001E-3</v>
      </c>
      <c r="S144" s="157">
        <v>0</v>
      </c>
      <c r="T144" s="15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269</v>
      </c>
      <c r="AT144" s="159" t="s">
        <v>265</v>
      </c>
      <c r="AU144" s="159" t="s">
        <v>141</v>
      </c>
      <c r="AY144" s="14" t="s">
        <v>134</v>
      </c>
      <c r="BE144" s="160">
        <f>IF(N144="základná",J144,0)</f>
        <v>0</v>
      </c>
      <c r="BF144" s="160">
        <f>IF(N144="znížená",J144,0)</f>
        <v>0</v>
      </c>
      <c r="BG144" s="160">
        <f>IF(N144="zákl. prenesená",J144,0)</f>
        <v>0</v>
      </c>
      <c r="BH144" s="160">
        <f>IF(N144="zníž. prenesená",J144,0)</f>
        <v>0</v>
      </c>
      <c r="BI144" s="160">
        <f>IF(N144="nulová",J144,0)</f>
        <v>0</v>
      </c>
      <c r="BJ144" s="14" t="s">
        <v>141</v>
      </c>
      <c r="BK144" s="161">
        <f>ROUND(I144*H144,3)</f>
        <v>0</v>
      </c>
      <c r="BL144" s="14" t="s">
        <v>176</v>
      </c>
      <c r="BM144" s="159" t="s">
        <v>1441</v>
      </c>
    </row>
    <row r="145" spans="1:65" s="2" customFormat="1" ht="38.4">
      <c r="A145" s="29"/>
      <c r="B145" s="30"/>
      <c r="C145" s="29"/>
      <c r="D145" s="177" t="s">
        <v>669</v>
      </c>
      <c r="E145" s="29"/>
      <c r="F145" s="178" t="s">
        <v>714</v>
      </c>
      <c r="G145" s="29"/>
      <c r="H145" s="29"/>
      <c r="I145" s="179"/>
      <c r="J145" s="29"/>
      <c r="K145" s="29"/>
      <c r="L145" s="30"/>
      <c r="M145" s="180"/>
      <c r="N145" s="181"/>
      <c r="O145" s="58"/>
      <c r="P145" s="58"/>
      <c r="Q145" s="58"/>
      <c r="R145" s="58"/>
      <c r="S145" s="58"/>
      <c r="T145" s="5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669</v>
      </c>
      <c r="AU145" s="14" t="s">
        <v>141</v>
      </c>
    </row>
    <row r="146" spans="1:65" s="2" customFormat="1" ht="24.15" customHeight="1">
      <c r="A146" s="29"/>
      <c r="B146" s="147"/>
      <c r="C146" s="162" t="s">
        <v>178</v>
      </c>
      <c r="D146" s="162" t="s">
        <v>265</v>
      </c>
      <c r="E146" s="163" t="s">
        <v>715</v>
      </c>
      <c r="F146" s="164" t="s">
        <v>716</v>
      </c>
      <c r="G146" s="165" t="s">
        <v>274</v>
      </c>
      <c r="H146" s="166">
        <v>81</v>
      </c>
      <c r="I146" s="167"/>
      <c r="J146" s="166">
        <f>ROUND(I146*H146,3)</f>
        <v>0</v>
      </c>
      <c r="K146" s="168"/>
      <c r="L146" s="169"/>
      <c r="M146" s="170" t="s">
        <v>1</v>
      </c>
      <c r="N146" s="171" t="s">
        <v>39</v>
      </c>
      <c r="O146" s="58"/>
      <c r="P146" s="157">
        <f>O146*H146</f>
        <v>0</v>
      </c>
      <c r="Q146" s="157">
        <v>2.0000000000000002E-5</v>
      </c>
      <c r="R146" s="157">
        <f>Q146*H146</f>
        <v>1.6200000000000001E-3</v>
      </c>
      <c r="S146" s="157">
        <v>0</v>
      </c>
      <c r="T146" s="15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269</v>
      </c>
      <c r="AT146" s="159" t="s">
        <v>265</v>
      </c>
      <c r="AU146" s="159" t="s">
        <v>141</v>
      </c>
      <c r="AY146" s="14" t="s">
        <v>134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4" t="s">
        <v>141</v>
      </c>
      <c r="BK146" s="161">
        <f>ROUND(I146*H146,3)</f>
        <v>0</v>
      </c>
      <c r="BL146" s="14" t="s">
        <v>176</v>
      </c>
      <c r="BM146" s="159" t="s">
        <v>1442</v>
      </c>
    </row>
    <row r="147" spans="1:65" s="2" customFormat="1" ht="38.4">
      <c r="A147" s="29"/>
      <c r="B147" s="30"/>
      <c r="C147" s="29"/>
      <c r="D147" s="177" t="s">
        <v>669</v>
      </c>
      <c r="E147" s="29"/>
      <c r="F147" s="178" t="s">
        <v>714</v>
      </c>
      <c r="G147" s="29"/>
      <c r="H147" s="29"/>
      <c r="I147" s="179"/>
      <c r="J147" s="29"/>
      <c r="K147" s="29"/>
      <c r="L147" s="30"/>
      <c r="M147" s="180"/>
      <c r="N147" s="181"/>
      <c r="O147" s="58"/>
      <c r="P147" s="58"/>
      <c r="Q147" s="58"/>
      <c r="R147" s="58"/>
      <c r="S147" s="58"/>
      <c r="T147" s="5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669</v>
      </c>
      <c r="AU147" s="14" t="s">
        <v>141</v>
      </c>
    </row>
    <row r="148" spans="1:65" s="2" customFormat="1" ht="24.15" customHeight="1">
      <c r="A148" s="29"/>
      <c r="B148" s="147"/>
      <c r="C148" s="162" t="s">
        <v>182</v>
      </c>
      <c r="D148" s="162" t="s">
        <v>265</v>
      </c>
      <c r="E148" s="163" t="s">
        <v>718</v>
      </c>
      <c r="F148" s="164" t="s">
        <v>719</v>
      </c>
      <c r="G148" s="165" t="s">
        <v>274</v>
      </c>
      <c r="H148" s="166">
        <v>34</v>
      </c>
      <c r="I148" s="167"/>
      <c r="J148" s="166">
        <f>ROUND(I148*H148,3)</f>
        <v>0</v>
      </c>
      <c r="K148" s="168"/>
      <c r="L148" s="169"/>
      <c r="M148" s="170" t="s">
        <v>1</v>
      </c>
      <c r="N148" s="171" t="s">
        <v>39</v>
      </c>
      <c r="O148" s="58"/>
      <c r="P148" s="157">
        <f>O148*H148</f>
        <v>0</v>
      </c>
      <c r="Q148" s="157">
        <v>4.0000000000000003E-5</v>
      </c>
      <c r="R148" s="157">
        <f>Q148*H148</f>
        <v>1.3600000000000001E-3</v>
      </c>
      <c r="S148" s="157">
        <v>0</v>
      </c>
      <c r="T148" s="15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269</v>
      </c>
      <c r="AT148" s="159" t="s">
        <v>265</v>
      </c>
      <c r="AU148" s="159" t="s">
        <v>141</v>
      </c>
      <c r="AY148" s="14" t="s">
        <v>134</v>
      </c>
      <c r="BE148" s="160">
        <f>IF(N148="základná",J148,0)</f>
        <v>0</v>
      </c>
      <c r="BF148" s="160">
        <f>IF(N148="znížená",J148,0)</f>
        <v>0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4" t="s">
        <v>141</v>
      </c>
      <c r="BK148" s="161">
        <f>ROUND(I148*H148,3)</f>
        <v>0</v>
      </c>
      <c r="BL148" s="14" t="s">
        <v>176</v>
      </c>
      <c r="BM148" s="159" t="s">
        <v>1443</v>
      </c>
    </row>
    <row r="149" spans="1:65" s="2" customFormat="1" ht="38.4">
      <c r="A149" s="29"/>
      <c r="B149" s="30"/>
      <c r="C149" s="29"/>
      <c r="D149" s="177" t="s">
        <v>669</v>
      </c>
      <c r="E149" s="29"/>
      <c r="F149" s="178" t="s">
        <v>714</v>
      </c>
      <c r="G149" s="29"/>
      <c r="H149" s="29"/>
      <c r="I149" s="179"/>
      <c r="J149" s="29"/>
      <c r="K149" s="29"/>
      <c r="L149" s="30"/>
      <c r="M149" s="180"/>
      <c r="N149" s="181"/>
      <c r="O149" s="58"/>
      <c r="P149" s="58"/>
      <c r="Q149" s="58"/>
      <c r="R149" s="58"/>
      <c r="S149" s="58"/>
      <c r="T149" s="5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669</v>
      </c>
      <c r="AU149" s="14" t="s">
        <v>141</v>
      </c>
    </row>
    <row r="150" spans="1:65" s="2" customFormat="1" ht="21.75" customHeight="1">
      <c r="A150" s="29"/>
      <c r="B150" s="147"/>
      <c r="C150" s="148" t="s">
        <v>186</v>
      </c>
      <c r="D150" s="148" t="s">
        <v>136</v>
      </c>
      <c r="E150" s="149" t="s">
        <v>1444</v>
      </c>
      <c r="F150" s="150" t="s">
        <v>1445</v>
      </c>
      <c r="G150" s="151" t="s">
        <v>274</v>
      </c>
      <c r="H150" s="152">
        <v>171.34</v>
      </c>
      <c r="I150" s="153"/>
      <c r="J150" s="152">
        <f>ROUND(I150*H150,3)</f>
        <v>0</v>
      </c>
      <c r="K150" s="154"/>
      <c r="L150" s="30"/>
      <c r="M150" s="155" t="s">
        <v>1</v>
      </c>
      <c r="N150" s="156" t="s">
        <v>39</v>
      </c>
      <c r="O150" s="58"/>
      <c r="P150" s="157">
        <f>O150*H150</f>
        <v>0</v>
      </c>
      <c r="Q150" s="157">
        <v>4.0000000000000003E-5</v>
      </c>
      <c r="R150" s="157">
        <f>Q150*H150</f>
        <v>6.8536000000000005E-3</v>
      </c>
      <c r="S150" s="157">
        <v>0</v>
      </c>
      <c r="T150" s="15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176</v>
      </c>
      <c r="AT150" s="159" t="s">
        <v>136</v>
      </c>
      <c r="AU150" s="159" t="s">
        <v>141</v>
      </c>
      <c r="AY150" s="14" t="s">
        <v>134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4" t="s">
        <v>141</v>
      </c>
      <c r="BK150" s="161">
        <f>ROUND(I150*H150,3)</f>
        <v>0</v>
      </c>
      <c r="BL150" s="14" t="s">
        <v>176</v>
      </c>
      <c r="BM150" s="159" t="s">
        <v>1446</v>
      </c>
    </row>
    <row r="151" spans="1:65" s="2" customFormat="1" ht="24.15" customHeight="1">
      <c r="A151" s="29"/>
      <c r="B151" s="147"/>
      <c r="C151" s="162" t="s">
        <v>190</v>
      </c>
      <c r="D151" s="162" t="s">
        <v>265</v>
      </c>
      <c r="E151" s="163" t="s">
        <v>1447</v>
      </c>
      <c r="F151" s="164" t="s">
        <v>1448</v>
      </c>
      <c r="G151" s="165" t="s">
        <v>274</v>
      </c>
      <c r="H151" s="166">
        <v>171.34</v>
      </c>
      <c r="I151" s="167"/>
      <c r="J151" s="166">
        <f>ROUND(I151*H151,3)</f>
        <v>0</v>
      </c>
      <c r="K151" s="168"/>
      <c r="L151" s="169"/>
      <c r="M151" s="170" t="s">
        <v>1</v>
      </c>
      <c r="N151" s="171" t="s">
        <v>39</v>
      </c>
      <c r="O151" s="58"/>
      <c r="P151" s="157">
        <f>O151*H151</f>
        <v>0</v>
      </c>
      <c r="Q151" s="157">
        <v>2.0000000000000002E-5</v>
      </c>
      <c r="R151" s="157">
        <f>Q151*H151</f>
        <v>3.4268000000000002E-3</v>
      </c>
      <c r="S151" s="157">
        <v>0</v>
      </c>
      <c r="T151" s="15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269</v>
      </c>
      <c r="AT151" s="159" t="s">
        <v>265</v>
      </c>
      <c r="AU151" s="159" t="s">
        <v>141</v>
      </c>
      <c r="AY151" s="14" t="s">
        <v>134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4" t="s">
        <v>141</v>
      </c>
      <c r="BK151" s="161">
        <f>ROUND(I151*H151,3)</f>
        <v>0</v>
      </c>
      <c r="BL151" s="14" t="s">
        <v>176</v>
      </c>
      <c r="BM151" s="159" t="s">
        <v>1449</v>
      </c>
    </row>
    <row r="152" spans="1:65" s="2" customFormat="1" ht="38.4">
      <c r="A152" s="29"/>
      <c r="B152" s="30"/>
      <c r="C152" s="29"/>
      <c r="D152" s="177" t="s">
        <v>669</v>
      </c>
      <c r="E152" s="29"/>
      <c r="F152" s="178" t="s">
        <v>714</v>
      </c>
      <c r="G152" s="29"/>
      <c r="H152" s="29"/>
      <c r="I152" s="179"/>
      <c r="J152" s="29"/>
      <c r="K152" s="29"/>
      <c r="L152" s="30"/>
      <c r="M152" s="180"/>
      <c r="N152" s="181"/>
      <c r="O152" s="58"/>
      <c r="P152" s="58"/>
      <c r="Q152" s="58"/>
      <c r="R152" s="58"/>
      <c r="S152" s="58"/>
      <c r="T152" s="5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669</v>
      </c>
      <c r="AU152" s="14" t="s">
        <v>141</v>
      </c>
    </row>
    <row r="153" spans="1:65" s="2" customFormat="1" ht="21.75" customHeight="1">
      <c r="A153" s="29"/>
      <c r="B153" s="147"/>
      <c r="C153" s="148" t="s">
        <v>194</v>
      </c>
      <c r="D153" s="148" t="s">
        <v>136</v>
      </c>
      <c r="E153" s="149" t="s">
        <v>1450</v>
      </c>
      <c r="F153" s="150" t="s">
        <v>1451</v>
      </c>
      <c r="G153" s="151" t="s">
        <v>274</v>
      </c>
      <c r="H153" s="152">
        <v>11.9</v>
      </c>
      <c r="I153" s="153"/>
      <c r="J153" s="152">
        <f>ROUND(I153*H153,3)</f>
        <v>0</v>
      </c>
      <c r="K153" s="154"/>
      <c r="L153" s="30"/>
      <c r="M153" s="155" t="s">
        <v>1</v>
      </c>
      <c r="N153" s="156" t="s">
        <v>39</v>
      </c>
      <c r="O153" s="58"/>
      <c r="P153" s="157">
        <f>O153*H153</f>
        <v>0</v>
      </c>
      <c r="Q153" s="157">
        <v>4.0000000000000003E-5</v>
      </c>
      <c r="R153" s="157">
        <f>Q153*H153</f>
        <v>4.7600000000000008E-4</v>
      </c>
      <c r="S153" s="157">
        <v>0</v>
      </c>
      <c r="T153" s="15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176</v>
      </c>
      <c r="AT153" s="159" t="s">
        <v>136</v>
      </c>
      <c r="AU153" s="159" t="s">
        <v>141</v>
      </c>
      <c r="AY153" s="14" t="s">
        <v>134</v>
      </c>
      <c r="BE153" s="160">
        <f>IF(N153="základná",J153,0)</f>
        <v>0</v>
      </c>
      <c r="BF153" s="160">
        <f>IF(N153="znížená",J153,0)</f>
        <v>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4" t="s">
        <v>141</v>
      </c>
      <c r="BK153" s="161">
        <f>ROUND(I153*H153,3)</f>
        <v>0</v>
      </c>
      <c r="BL153" s="14" t="s">
        <v>176</v>
      </c>
      <c r="BM153" s="159" t="s">
        <v>1452</v>
      </c>
    </row>
    <row r="154" spans="1:65" s="2" customFormat="1" ht="24.15" customHeight="1">
      <c r="A154" s="29"/>
      <c r="B154" s="147"/>
      <c r="C154" s="162" t="s">
        <v>198</v>
      </c>
      <c r="D154" s="162" t="s">
        <v>265</v>
      </c>
      <c r="E154" s="163" t="s">
        <v>1453</v>
      </c>
      <c r="F154" s="164" t="s">
        <v>1454</v>
      </c>
      <c r="G154" s="165" t="s">
        <v>274</v>
      </c>
      <c r="H154" s="166">
        <v>3.84</v>
      </c>
      <c r="I154" s="167"/>
      <c r="J154" s="166">
        <f>ROUND(I154*H154,3)</f>
        <v>0</v>
      </c>
      <c r="K154" s="168"/>
      <c r="L154" s="169"/>
      <c r="M154" s="170" t="s">
        <v>1</v>
      </c>
      <c r="N154" s="171" t="s">
        <v>39</v>
      </c>
      <c r="O154" s="58"/>
      <c r="P154" s="157">
        <f>O154*H154</f>
        <v>0</v>
      </c>
      <c r="Q154" s="157">
        <v>1.8000000000000001E-4</v>
      </c>
      <c r="R154" s="157">
        <f>Q154*H154</f>
        <v>6.912E-4</v>
      </c>
      <c r="S154" s="157">
        <v>0</v>
      </c>
      <c r="T154" s="15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269</v>
      </c>
      <c r="AT154" s="159" t="s">
        <v>265</v>
      </c>
      <c r="AU154" s="159" t="s">
        <v>141</v>
      </c>
      <c r="AY154" s="14" t="s">
        <v>134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4" t="s">
        <v>141</v>
      </c>
      <c r="BK154" s="161">
        <f>ROUND(I154*H154,3)</f>
        <v>0</v>
      </c>
      <c r="BL154" s="14" t="s">
        <v>176</v>
      </c>
      <c r="BM154" s="159" t="s">
        <v>1455</v>
      </c>
    </row>
    <row r="155" spans="1:65" s="2" customFormat="1" ht="38.4">
      <c r="A155" s="29"/>
      <c r="B155" s="30"/>
      <c r="C155" s="29"/>
      <c r="D155" s="177" t="s">
        <v>669</v>
      </c>
      <c r="E155" s="29"/>
      <c r="F155" s="178" t="s">
        <v>714</v>
      </c>
      <c r="G155" s="29"/>
      <c r="H155" s="29"/>
      <c r="I155" s="179"/>
      <c r="J155" s="29"/>
      <c r="K155" s="29"/>
      <c r="L155" s="30"/>
      <c r="M155" s="180"/>
      <c r="N155" s="181"/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669</v>
      </c>
      <c r="AU155" s="14" t="s">
        <v>141</v>
      </c>
    </row>
    <row r="156" spans="1:65" s="2" customFormat="1" ht="24.15" customHeight="1">
      <c r="A156" s="29"/>
      <c r="B156" s="147"/>
      <c r="C156" s="162" t="s">
        <v>176</v>
      </c>
      <c r="D156" s="162" t="s">
        <v>265</v>
      </c>
      <c r="E156" s="163" t="s">
        <v>1456</v>
      </c>
      <c r="F156" s="164" t="s">
        <v>1457</v>
      </c>
      <c r="G156" s="165" t="s">
        <v>274</v>
      </c>
      <c r="H156" s="166">
        <v>8.06</v>
      </c>
      <c r="I156" s="167"/>
      <c r="J156" s="166">
        <f>ROUND(I156*H156,3)</f>
        <v>0</v>
      </c>
      <c r="K156" s="168"/>
      <c r="L156" s="169"/>
      <c r="M156" s="170" t="s">
        <v>1</v>
      </c>
      <c r="N156" s="171" t="s">
        <v>39</v>
      </c>
      <c r="O156" s="58"/>
      <c r="P156" s="157">
        <f>O156*H156</f>
        <v>0</v>
      </c>
      <c r="Q156" s="157">
        <v>2.4000000000000001E-4</v>
      </c>
      <c r="R156" s="157">
        <f>Q156*H156</f>
        <v>1.9344000000000002E-3</v>
      </c>
      <c r="S156" s="157">
        <v>0</v>
      </c>
      <c r="T156" s="15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269</v>
      </c>
      <c r="AT156" s="159" t="s">
        <v>265</v>
      </c>
      <c r="AU156" s="159" t="s">
        <v>141</v>
      </c>
      <c r="AY156" s="14" t="s">
        <v>134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4" t="s">
        <v>141</v>
      </c>
      <c r="BK156" s="161">
        <f>ROUND(I156*H156,3)</f>
        <v>0</v>
      </c>
      <c r="BL156" s="14" t="s">
        <v>176</v>
      </c>
      <c r="BM156" s="159" t="s">
        <v>1458</v>
      </c>
    </row>
    <row r="157" spans="1:65" s="2" customFormat="1" ht="38.4">
      <c r="A157" s="29"/>
      <c r="B157" s="30"/>
      <c r="C157" s="29"/>
      <c r="D157" s="177" t="s">
        <v>669</v>
      </c>
      <c r="E157" s="29"/>
      <c r="F157" s="178" t="s">
        <v>714</v>
      </c>
      <c r="G157" s="29"/>
      <c r="H157" s="29"/>
      <c r="I157" s="179"/>
      <c r="J157" s="29"/>
      <c r="K157" s="29"/>
      <c r="L157" s="30"/>
      <c r="M157" s="180"/>
      <c r="N157" s="181"/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669</v>
      </c>
      <c r="AU157" s="14" t="s">
        <v>141</v>
      </c>
    </row>
    <row r="158" spans="1:65" s="2" customFormat="1" ht="24.15" customHeight="1">
      <c r="A158" s="29"/>
      <c r="B158" s="147"/>
      <c r="C158" s="148" t="s">
        <v>206</v>
      </c>
      <c r="D158" s="148" t="s">
        <v>136</v>
      </c>
      <c r="E158" s="149" t="s">
        <v>388</v>
      </c>
      <c r="F158" s="150" t="s">
        <v>389</v>
      </c>
      <c r="G158" s="151" t="s">
        <v>228</v>
      </c>
      <c r="H158" s="152">
        <v>2.3E-2</v>
      </c>
      <c r="I158" s="153"/>
      <c r="J158" s="152">
        <f>ROUND(I158*H158,3)</f>
        <v>0</v>
      </c>
      <c r="K158" s="154"/>
      <c r="L158" s="30"/>
      <c r="M158" s="155" t="s">
        <v>1</v>
      </c>
      <c r="N158" s="156" t="s">
        <v>39</v>
      </c>
      <c r="O158" s="58"/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176</v>
      </c>
      <c r="AT158" s="159" t="s">
        <v>136</v>
      </c>
      <c r="AU158" s="159" t="s">
        <v>141</v>
      </c>
      <c r="AY158" s="14" t="s">
        <v>134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4" t="s">
        <v>141</v>
      </c>
      <c r="BK158" s="161">
        <f>ROUND(I158*H158,3)</f>
        <v>0</v>
      </c>
      <c r="BL158" s="14" t="s">
        <v>176</v>
      </c>
      <c r="BM158" s="159" t="s">
        <v>1459</v>
      </c>
    </row>
    <row r="159" spans="1:65" s="12" customFormat="1" ht="22.8" customHeight="1">
      <c r="B159" s="134"/>
      <c r="D159" s="135" t="s">
        <v>72</v>
      </c>
      <c r="E159" s="145" t="s">
        <v>1460</v>
      </c>
      <c r="F159" s="145" t="s">
        <v>1461</v>
      </c>
      <c r="I159" s="137"/>
      <c r="J159" s="146">
        <f>BK159</f>
        <v>0</v>
      </c>
      <c r="L159" s="134"/>
      <c r="M159" s="139"/>
      <c r="N159" s="140"/>
      <c r="O159" s="140"/>
      <c r="P159" s="141">
        <f>P160</f>
        <v>0</v>
      </c>
      <c r="Q159" s="140"/>
      <c r="R159" s="141">
        <f>R160</f>
        <v>3.4000000000000002E-4</v>
      </c>
      <c r="S159" s="140"/>
      <c r="T159" s="142">
        <f>T160</f>
        <v>0.71250000000000002</v>
      </c>
      <c r="AR159" s="135" t="s">
        <v>141</v>
      </c>
      <c r="AT159" s="143" t="s">
        <v>72</v>
      </c>
      <c r="AU159" s="143" t="s">
        <v>81</v>
      </c>
      <c r="AY159" s="135" t="s">
        <v>134</v>
      </c>
      <c r="BK159" s="144">
        <f>BK160</f>
        <v>0</v>
      </c>
    </row>
    <row r="160" spans="1:65" s="2" customFormat="1" ht="16.5" customHeight="1">
      <c r="A160" s="29"/>
      <c r="B160" s="147"/>
      <c r="C160" s="148" t="s">
        <v>210</v>
      </c>
      <c r="D160" s="148" t="s">
        <v>136</v>
      </c>
      <c r="E160" s="149" t="s">
        <v>1462</v>
      </c>
      <c r="F160" s="150" t="s">
        <v>1463</v>
      </c>
      <c r="G160" s="151" t="s">
        <v>318</v>
      </c>
      <c r="H160" s="152">
        <v>2</v>
      </c>
      <c r="I160" s="153"/>
      <c r="J160" s="152">
        <f>ROUND(I160*H160,3)</f>
        <v>0</v>
      </c>
      <c r="K160" s="154"/>
      <c r="L160" s="30"/>
      <c r="M160" s="155" t="s">
        <v>1</v>
      </c>
      <c r="N160" s="156" t="s">
        <v>39</v>
      </c>
      <c r="O160" s="58"/>
      <c r="P160" s="157">
        <f>O160*H160</f>
        <v>0</v>
      </c>
      <c r="Q160" s="157">
        <v>1.7000000000000001E-4</v>
      </c>
      <c r="R160" s="157">
        <f>Q160*H160</f>
        <v>3.4000000000000002E-4</v>
      </c>
      <c r="S160" s="157">
        <v>0.35625000000000001</v>
      </c>
      <c r="T160" s="158">
        <f>S160*H160</f>
        <v>0.71250000000000002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176</v>
      </c>
      <c r="AT160" s="159" t="s">
        <v>136</v>
      </c>
      <c r="AU160" s="159" t="s">
        <v>141</v>
      </c>
      <c r="AY160" s="14" t="s">
        <v>134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4" t="s">
        <v>141</v>
      </c>
      <c r="BK160" s="161">
        <f>ROUND(I160*H160,3)</f>
        <v>0</v>
      </c>
      <c r="BL160" s="14" t="s">
        <v>176</v>
      </c>
      <c r="BM160" s="159" t="s">
        <v>1464</v>
      </c>
    </row>
    <row r="161" spans="1:65" s="12" customFormat="1" ht="22.8" customHeight="1">
      <c r="B161" s="134"/>
      <c r="D161" s="135" t="s">
        <v>72</v>
      </c>
      <c r="E161" s="145" t="s">
        <v>1465</v>
      </c>
      <c r="F161" s="145" t="s">
        <v>1466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SUM(P162:P184)</f>
        <v>0</v>
      </c>
      <c r="Q161" s="140"/>
      <c r="R161" s="141">
        <f>SUM(R162:R184)</f>
        <v>0.47544450000000005</v>
      </c>
      <c r="S161" s="140"/>
      <c r="T161" s="142">
        <f>SUM(T162:T184)</f>
        <v>0</v>
      </c>
      <c r="AR161" s="135" t="s">
        <v>141</v>
      </c>
      <c r="AT161" s="143" t="s">
        <v>72</v>
      </c>
      <c r="AU161" s="143" t="s">
        <v>81</v>
      </c>
      <c r="AY161" s="135" t="s">
        <v>134</v>
      </c>
      <c r="BK161" s="144">
        <f>SUM(BK162:BK184)</f>
        <v>0</v>
      </c>
    </row>
    <row r="162" spans="1:65" s="2" customFormat="1" ht="24.15" customHeight="1">
      <c r="A162" s="29"/>
      <c r="B162" s="147"/>
      <c r="C162" s="148" t="s">
        <v>214</v>
      </c>
      <c r="D162" s="148" t="s">
        <v>136</v>
      </c>
      <c r="E162" s="149" t="s">
        <v>1467</v>
      </c>
      <c r="F162" s="150" t="s">
        <v>1468</v>
      </c>
      <c r="G162" s="151" t="s">
        <v>318</v>
      </c>
      <c r="H162" s="152">
        <v>1</v>
      </c>
      <c r="I162" s="153"/>
      <c r="J162" s="152">
        <f t="shared" ref="J162:J176" si="0">ROUND(I162*H162,3)</f>
        <v>0</v>
      </c>
      <c r="K162" s="154"/>
      <c r="L162" s="30"/>
      <c r="M162" s="155" t="s">
        <v>1</v>
      </c>
      <c r="N162" s="156" t="s">
        <v>39</v>
      </c>
      <c r="O162" s="58"/>
      <c r="P162" s="157">
        <f t="shared" ref="P162:P176" si="1">O162*H162</f>
        <v>0</v>
      </c>
      <c r="Q162" s="157">
        <v>0</v>
      </c>
      <c r="R162" s="157">
        <f t="shared" ref="R162:R176" si="2">Q162*H162</f>
        <v>0</v>
      </c>
      <c r="S162" s="157">
        <v>0</v>
      </c>
      <c r="T162" s="158">
        <f t="shared" ref="T162:T176" si="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176</v>
      </c>
      <c r="AT162" s="159" t="s">
        <v>136</v>
      </c>
      <c r="AU162" s="159" t="s">
        <v>141</v>
      </c>
      <c r="AY162" s="14" t="s">
        <v>134</v>
      </c>
      <c r="BE162" s="160">
        <f t="shared" ref="BE162:BE176" si="4">IF(N162="základná",J162,0)</f>
        <v>0</v>
      </c>
      <c r="BF162" s="160">
        <f t="shared" ref="BF162:BF176" si="5">IF(N162="znížená",J162,0)</f>
        <v>0</v>
      </c>
      <c r="BG162" s="160">
        <f t="shared" ref="BG162:BG176" si="6">IF(N162="zákl. prenesená",J162,0)</f>
        <v>0</v>
      </c>
      <c r="BH162" s="160">
        <f t="shared" ref="BH162:BH176" si="7">IF(N162="zníž. prenesená",J162,0)</f>
        <v>0</v>
      </c>
      <c r="BI162" s="160">
        <f t="shared" ref="BI162:BI176" si="8">IF(N162="nulová",J162,0)</f>
        <v>0</v>
      </c>
      <c r="BJ162" s="14" t="s">
        <v>141</v>
      </c>
      <c r="BK162" s="161">
        <f t="shared" ref="BK162:BK176" si="9">ROUND(I162*H162,3)</f>
        <v>0</v>
      </c>
      <c r="BL162" s="14" t="s">
        <v>176</v>
      </c>
      <c r="BM162" s="159" t="s">
        <v>1469</v>
      </c>
    </row>
    <row r="163" spans="1:65" s="2" customFormat="1" ht="24.15" customHeight="1">
      <c r="A163" s="29"/>
      <c r="B163" s="147"/>
      <c r="C163" s="162" t="s">
        <v>7</v>
      </c>
      <c r="D163" s="162" t="s">
        <v>265</v>
      </c>
      <c r="E163" s="163" t="s">
        <v>1470</v>
      </c>
      <c r="F163" s="164" t="s">
        <v>1471</v>
      </c>
      <c r="G163" s="165" t="s">
        <v>318</v>
      </c>
      <c r="H163" s="166">
        <v>1</v>
      </c>
      <c r="I163" s="167"/>
      <c r="J163" s="166">
        <f t="shared" si="0"/>
        <v>0</v>
      </c>
      <c r="K163" s="168"/>
      <c r="L163" s="169"/>
      <c r="M163" s="170" t="s">
        <v>1</v>
      </c>
      <c r="N163" s="171" t="s">
        <v>39</v>
      </c>
      <c r="O163" s="58"/>
      <c r="P163" s="157">
        <f t="shared" si="1"/>
        <v>0</v>
      </c>
      <c r="Q163" s="157">
        <v>0</v>
      </c>
      <c r="R163" s="157">
        <f t="shared" si="2"/>
        <v>0</v>
      </c>
      <c r="S163" s="157">
        <v>0</v>
      </c>
      <c r="T163" s="158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269</v>
      </c>
      <c r="AT163" s="159" t="s">
        <v>265</v>
      </c>
      <c r="AU163" s="159" t="s">
        <v>141</v>
      </c>
      <c r="AY163" s="14" t="s">
        <v>134</v>
      </c>
      <c r="BE163" s="160">
        <f t="shared" si="4"/>
        <v>0</v>
      </c>
      <c r="BF163" s="160">
        <f t="shared" si="5"/>
        <v>0</v>
      </c>
      <c r="BG163" s="160">
        <f t="shared" si="6"/>
        <v>0</v>
      </c>
      <c r="BH163" s="160">
        <f t="shared" si="7"/>
        <v>0</v>
      </c>
      <c r="BI163" s="160">
        <f t="shared" si="8"/>
        <v>0</v>
      </c>
      <c r="BJ163" s="14" t="s">
        <v>141</v>
      </c>
      <c r="BK163" s="161">
        <f t="shared" si="9"/>
        <v>0</v>
      </c>
      <c r="BL163" s="14" t="s">
        <v>176</v>
      </c>
      <c r="BM163" s="159" t="s">
        <v>1472</v>
      </c>
    </row>
    <row r="164" spans="1:65" s="2" customFormat="1" ht="16.5" customHeight="1">
      <c r="A164" s="29"/>
      <c r="B164" s="147"/>
      <c r="C164" s="148" t="s">
        <v>221</v>
      </c>
      <c r="D164" s="148" t="s">
        <v>136</v>
      </c>
      <c r="E164" s="149" t="s">
        <v>1473</v>
      </c>
      <c r="F164" s="150" t="s">
        <v>1474</v>
      </c>
      <c r="G164" s="151" t="s">
        <v>318</v>
      </c>
      <c r="H164" s="152">
        <v>1</v>
      </c>
      <c r="I164" s="153"/>
      <c r="J164" s="152">
        <f t="shared" si="0"/>
        <v>0</v>
      </c>
      <c r="K164" s="154"/>
      <c r="L164" s="30"/>
      <c r="M164" s="155" t="s">
        <v>1</v>
      </c>
      <c r="N164" s="156" t="s">
        <v>39</v>
      </c>
      <c r="O164" s="58"/>
      <c r="P164" s="157">
        <f t="shared" si="1"/>
        <v>0</v>
      </c>
      <c r="Q164" s="157">
        <v>0</v>
      </c>
      <c r="R164" s="157">
        <f t="shared" si="2"/>
        <v>0</v>
      </c>
      <c r="S164" s="157">
        <v>0</v>
      </c>
      <c r="T164" s="158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176</v>
      </c>
      <c r="AT164" s="159" t="s">
        <v>136</v>
      </c>
      <c r="AU164" s="159" t="s">
        <v>141</v>
      </c>
      <c r="AY164" s="14" t="s">
        <v>134</v>
      </c>
      <c r="BE164" s="160">
        <f t="shared" si="4"/>
        <v>0</v>
      </c>
      <c r="BF164" s="160">
        <f t="shared" si="5"/>
        <v>0</v>
      </c>
      <c r="BG164" s="160">
        <f t="shared" si="6"/>
        <v>0</v>
      </c>
      <c r="BH164" s="160">
        <f t="shared" si="7"/>
        <v>0</v>
      </c>
      <c r="BI164" s="160">
        <f t="shared" si="8"/>
        <v>0</v>
      </c>
      <c r="BJ164" s="14" t="s">
        <v>141</v>
      </c>
      <c r="BK164" s="161">
        <f t="shared" si="9"/>
        <v>0</v>
      </c>
      <c r="BL164" s="14" t="s">
        <v>176</v>
      </c>
      <c r="BM164" s="159" t="s">
        <v>1475</v>
      </c>
    </row>
    <row r="165" spans="1:65" s="2" customFormat="1" ht="21.75" customHeight="1">
      <c r="A165" s="29"/>
      <c r="B165" s="147"/>
      <c r="C165" s="162" t="s">
        <v>225</v>
      </c>
      <c r="D165" s="162" t="s">
        <v>265</v>
      </c>
      <c r="E165" s="163" t="s">
        <v>1476</v>
      </c>
      <c r="F165" s="164" t="s">
        <v>1477</v>
      </c>
      <c r="G165" s="165" t="s">
        <v>318</v>
      </c>
      <c r="H165" s="166">
        <v>1</v>
      </c>
      <c r="I165" s="167"/>
      <c r="J165" s="166">
        <f t="shared" si="0"/>
        <v>0</v>
      </c>
      <c r="K165" s="168"/>
      <c r="L165" s="169"/>
      <c r="M165" s="170" t="s">
        <v>1</v>
      </c>
      <c r="N165" s="171" t="s">
        <v>39</v>
      </c>
      <c r="O165" s="58"/>
      <c r="P165" s="157">
        <f t="shared" si="1"/>
        <v>0</v>
      </c>
      <c r="Q165" s="157">
        <v>6.54E-2</v>
      </c>
      <c r="R165" s="157">
        <f t="shared" si="2"/>
        <v>6.54E-2</v>
      </c>
      <c r="S165" s="157">
        <v>0</v>
      </c>
      <c r="T165" s="158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269</v>
      </c>
      <c r="AT165" s="159" t="s">
        <v>265</v>
      </c>
      <c r="AU165" s="159" t="s">
        <v>141</v>
      </c>
      <c r="AY165" s="14" t="s">
        <v>134</v>
      </c>
      <c r="BE165" s="160">
        <f t="shared" si="4"/>
        <v>0</v>
      </c>
      <c r="BF165" s="160">
        <f t="shared" si="5"/>
        <v>0</v>
      </c>
      <c r="BG165" s="160">
        <f t="shared" si="6"/>
        <v>0</v>
      </c>
      <c r="BH165" s="160">
        <f t="shared" si="7"/>
        <v>0</v>
      </c>
      <c r="BI165" s="160">
        <f t="shared" si="8"/>
        <v>0</v>
      </c>
      <c r="BJ165" s="14" t="s">
        <v>141</v>
      </c>
      <c r="BK165" s="161">
        <f t="shared" si="9"/>
        <v>0</v>
      </c>
      <c r="BL165" s="14" t="s">
        <v>176</v>
      </c>
      <c r="BM165" s="159" t="s">
        <v>1478</v>
      </c>
    </row>
    <row r="166" spans="1:65" s="2" customFormat="1" ht="16.5" customHeight="1">
      <c r="A166" s="29"/>
      <c r="B166" s="147"/>
      <c r="C166" s="148" t="s">
        <v>230</v>
      </c>
      <c r="D166" s="148" t="s">
        <v>136</v>
      </c>
      <c r="E166" s="149" t="s">
        <v>1479</v>
      </c>
      <c r="F166" s="150" t="s">
        <v>1480</v>
      </c>
      <c r="G166" s="151" t="s">
        <v>318</v>
      </c>
      <c r="H166" s="152">
        <v>1</v>
      </c>
      <c r="I166" s="153"/>
      <c r="J166" s="152">
        <f t="shared" si="0"/>
        <v>0</v>
      </c>
      <c r="K166" s="154"/>
      <c r="L166" s="30"/>
      <c r="M166" s="155" t="s">
        <v>1</v>
      </c>
      <c r="N166" s="156" t="s">
        <v>39</v>
      </c>
      <c r="O166" s="58"/>
      <c r="P166" s="157">
        <f t="shared" si="1"/>
        <v>0</v>
      </c>
      <c r="Q166" s="157">
        <v>0</v>
      </c>
      <c r="R166" s="157">
        <f t="shared" si="2"/>
        <v>0</v>
      </c>
      <c r="S166" s="157">
        <v>0</v>
      </c>
      <c r="T166" s="158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176</v>
      </c>
      <c r="AT166" s="159" t="s">
        <v>136</v>
      </c>
      <c r="AU166" s="159" t="s">
        <v>141</v>
      </c>
      <c r="AY166" s="14" t="s">
        <v>134</v>
      </c>
      <c r="BE166" s="160">
        <f t="shared" si="4"/>
        <v>0</v>
      </c>
      <c r="BF166" s="160">
        <f t="shared" si="5"/>
        <v>0</v>
      </c>
      <c r="BG166" s="160">
        <f t="shared" si="6"/>
        <v>0</v>
      </c>
      <c r="BH166" s="160">
        <f t="shared" si="7"/>
        <v>0</v>
      </c>
      <c r="BI166" s="160">
        <f t="shared" si="8"/>
        <v>0</v>
      </c>
      <c r="BJ166" s="14" t="s">
        <v>141</v>
      </c>
      <c r="BK166" s="161">
        <f t="shared" si="9"/>
        <v>0</v>
      </c>
      <c r="BL166" s="14" t="s">
        <v>176</v>
      </c>
      <c r="BM166" s="159" t="s">
        <v>1481</v>
      </c>
    </row>
    <row r="167" spans="1:65" s="2" customFormat="1" ht="24.15" customHeight="1">
      <c r="A167" s="29"/>
      <c r="B167" s="147"/>
      <c r="C167" s="148" t="s">
        <v>234</v>
      </c>
      <c r="D167" s="148" t="s">
        <v>136</v>
      </c>
      <c r="E167" s="149" t="s">
        <v>1482</v>
      </c>
      <c r="F167" s="150" t="s">
        <v>1483</v>
      </c>
      <c r="G167" s="151" t="s">
        <v>318</v>
      </c>
      <c r="H167" s="152">
        <v>1</v>
      </c>
      <c r="I167" s="153"/>
      <c r="J167" s="152">
        <f t="shared" si="0"/>
        <v>0</v>
      </c>
      <c r="K167" s="154"/>
      <c r="L167" s="30"/>
      <c r="M167" s="155" t="s">
        <v>1</v>
      </c>
      <c r="N167" s="156" t="s">
        <v>39</v>
      </c>
      <c r="O167" s="58"/>
      <c r="P167" s="157">
        <f t="shared" si="1"/>
        <v>0</v>
      </c>
      <c r="Q167" s="157">
        <v>0</v>
      </c>
      <c r="R167" s="157">
        <f t="shared" si="2"/>
        <v>0</v>
      </c>
      <c r="S167" s="157">
        <v>0</v>
      </c>
      <c r="T167" s="158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176</v>
      </c>
      <c r="AT167" s="159" t="s">
        <v>136</v>
      </c>
      <c r="AU167" s="159" t="s">
        <v>141</v>
      </c>
      <c r="AY167" s="14" t="s">
        <v>134</v>
      </c>
      <c r="BE167" s="160">
        <f t="shared" si="4"/>
        <v>0</v>
      </c>
      <c r="BF167" s="160">
        <f t="shared" si="5"/>
        <v>0</v>
      </c>
      <c r="BG167" s="160">
        <f t="shared" si="6"/>
        <v>0</v>
      </c>
      <c r="BH167" s="160">
        <f t="shared" si="7"/>
        <v>0</v>
      </c>
      <c r="BI167" s="160">
        <f t="shared" si="8"/>
        <v>0</v>
      </c>
      <c r="BJ167" s="14" t="s">
        <v>141</v>
      </c>
      <c r="BK167" s="161">
        <f t="shared" si="9"/>
        <v>0</v>
      </c>
      <c r="BL167" s="14" t="s">
        <v>176</v>
      </c>
      <c r="BM167" s="159" t="s">
        <v>1484</v>
      </c>
    </row>
    <row r="168" spans="1:65" s="2" customFormat="1" ht="16.5" customHeight="1">
      <c r="A168" s="29"/>
      <c r="B168" s="147"/>
      <c r="C168" s="162" t="s">
        <v>238</v>
      </c>
      <c r="D168" s="162" t="s">
        <v>265</v>
      </c>
      <c r="E168" s="163" t="s">
        <v>1485</v>
      </c>
      <c r="F168" s="164" t="s">
        <v>1486</v>
      </c>
      <c r="G168" s="165" t="s">
        <v>318</v>
      </c>
      <c r="H168" s="166">
        <v>1</v>
      </c>
      <c r="I168" s="167"/>
      <c r="J168" s="166">
        <f t="shared" si="0"/>
        <v>0</v>
      </c>
      <c r="K168" s="168"/>
      <c r="L168" s="169"/>
      <c r="M168" s="170" t="s">
        <v>1</v>
      </c>
      <c r="N168" s="171" t="s">
        <v>39</v>
      </c>
      <c r="O168" s="58"/>
      <c r="P168" s="157">
        <f t="shared" si="1"/>
        <v>0</v>
      </c>
      <c r="Q168" s="157">
        <v>0</v>
      </c>
      <c r="R168" s="157">
        <f t="shared" si="2"/>
        <v>0</v>
      </c>
      <c r="S168" s="157">
        <v>0</v>
      </c>
      <c r="T168" s="158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269</v>
      </c>
      <c r="AT168" s="159" t="s">
        <v>265</v>
      </c>
      <c r="AU168" s="159" t="s">
        <v>141</v>
      </c>
      <c r="AY168" s="14" t="s">
        <v>134</v>
      </c>
      <c r="BE168" s="160">
        <f t="shared" si="4"/>
        <v>0</v>
      </c>
      <c r="BF168" s="160">
        <f t="shared" si="5"/>
        <v>0</v>
      </c>
      <c r="BG168" s="160">
        <f t="shared" si="6"/>
        <v>0</v>
      </c>
      <c r="BH168" s="160">
        <f t="shared" si="7"/>
        <v>0</v>
      </c>
      <c r="BI168" s="160">
        <f t="shared" si="8"/>
        <v>0</v>
      </c>
      <c r="BJ168" s="14" t="s">
        <v>141</v>
      </c>
      <c r="BK168" s="161">
        <f t="shared" si="9"/>
        <v>0</v>
      </c>
      <c r="BL168" s="14" t="s">
        <v>176</v>
      </c>
      <c r="BM168" s="159" t="s">
        <v>1487</v>
      </c>
    </row>
    <row r="169" spans="1:65" s="2" customFormat="1" ht="16.5" customHeight="1">
      <c r="A169" s="29"/>
      <c r="B169" s="147"/>
      <c r="C169" s="148" t="s">
        <v>242</v>
      </c>
      <c r="D169" s="148" t="s">
        <v>136</v>
      </c>
      <c r="E169" s="149" t="s">
        <v>1488</v>
      </c>
      <c r="F169" s="150" t="s">
        <v>1489</v>
      </c>
      <c r="G169" s="151" t="s">
        <v>559</v>
      </c>
      <c r="H169" s="152">
        <v>1</v>
      </c>
      <c r="I169" s="153"/>
      <c r="J169" s="152">
        <f t="shared" si="0"/>
        <v>0</v>
      </c>
      <c r="K169" s="154"/>
      <c r="L169" s="30"/>
      <c r="M169" s="155" t="s">
        <v>1</v>
      </c>
      <c r="N169" s="156" t="s">
        <v>39</v>
      </c>
      <c r="O169" s="58"/>
      <c r="P169" s="157">
        <f t="shared" si="1"/>
        <v>0</v>
      </c>
      <c r="Q169" s="157">
        <v>1.6500000000000001E-5</v>
      </c>
      <c r="R169" s="157">
        <f t="shared" si="2"/>
        <v>1.6500000000000001E-5</v>
      </c>
      <c r="S169" s="157">
        <v>0</v>
      </c>
      <c r="T169" s="158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176</v>
      </c>
      <c r="AT169" s="159" t="s">
        <v>136</v>
      </c>
      <c r="AU169" s="159" t="s">
        <v>141</v>
      </c>
      <c r="AY169" s="14" t="s">
        <v>134</v>
      </c>
      <c r="BE169" s="160">
        <f t="shared" si="4"/>
        <v>0</v>
      </c>
      <c r="BF169" s="160">
        <f t="shared" si="5"/>
        <v>0</v>
      </c>
      <c r="BG169" s="160">
        <f t="shared" si="6"/>
        <v>0</v>
      </c>
      <c r="BH169" s="160">
        <f t="shared" si="7"/>
        <v>0</v>
      </c>
      <c r="BI169" s="160">
        <f t="shared" si="8"/>
        <v>0</v>
      </c>
      <c r="BJ169" s="14" t="s">
        <v>141</v>
      </c>
      <c r="BK169" s="161">
        <f t="shared" si="9"/>
        <v>0</v>
      </c>
      <c r="BL169" s="14" t="s">
        <v>176</v>
      </c>
      <c r="BM169" s="159" t="s">
        <v>1490</v>
      </c>
    </row>
    <row r="170" spans="1:65" s="2" customFormat="1" ht="21.75" customHeight="1">
      <c r="A170" s="29"/>
      <c r="B170" s="147"/>
      <c r="C170" s="162" t="s">
        <v>248</v>
      </c>
      <c r="D170" s="162" t="s">
        <v>265</v>
      </c>
      <c r="E170" s="163" t="s">
        <v>1491</v>
      </c>
      <c r="F170" s="164" t="s">
        <v>1492</v>
      </c>
      <c r="G170" s="165" t="s">
        <v>318</v>
      </c>
      <c r="H170" s="166">
        <v>1</v>
      </c>
      <c r="I170" s="167"/>
      <c r="J170" s="166">
        <f t="shared" si="0"/>
        <v>0</v>
      </c>
      <c r="K170" s="168"/>
      <c r="L170" s="169"/>
      <c r="M170" s="170" t="s">
        <v>1</v>
      </c>
      <c r="N170" s="171" t="s">
        <v>39</v>
      </c>
      <c r="O170" s="58"/>
      <c r="P170" s="157">
        <f t="shared" si="1"/>
        <v>0</v>
      </c>
      <c r="Q170" s="157">
        <v>0</v>
      </c>
      <c r="R170" s="157">
        <f t="shared" si="2"/>
        <v>0</v>
      </c>
      <c r="S170" s="157">
        <v>0</v>
      </c>
      <c r="T170" s="158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269</v>
      </c>
      <c r="AT170" s="159" t="s">
        <v>265</v>
      </c>
      <c r="AU170" s="159" t="s">
        <v>141</v>
      </c>
      <c r="AY170" s="14" t="s">
        <v>134</v>
      </c>
      <c r="BE170" s="160">
        <f t="shared" si="4"/>
        <v>0</v>
      </c>
      <c r="BF170" s="160">
        <f t="shared" si="5"/>
        <v>0</v>
      </c>
      <c r="BG170" s="160">
        <f t="shared" si="6"/>
        <v>0</v>
      </c>
      <c r="BH170" s="160">
        <f t="shared" si="7"/>
        <v>0</v>
      </c>
      <c r="BI170" s="160">
        <f t="shared" si="8"/>
        <v>0</v>
      </c>
      <c r="BJ170" s="14" t="s">
        <v>141</v>
      </c>
      <c r="BK170" s="161">
        <f t="shared" si="9"/>
        <v>0</v>
      </c>
      <c r="BL170" s="14" t="s">
        <v>176</v>
      </c>
      <c r="BM170" s="159" t="s">
        <v>1493</v>
      </c>
    </row>
    <row r="171" spans="1:65" s="2" customFormat="1" ht="24.15" customHeight="1">
      <c r="A171" s="29"/>
      <c r="B171" s="147"/>
      <c r="C171" s="148" t="s">
        <v>256</v>
      </c>
      <c r="D171" s="148" t="s">
        <v>136</v>
      </c>
      <c r="E171" s="149" t="s">
        <v>1494</v>
      </c>
      <c r="F171" s="150" t="s">
        <v>1495</v>
      </c>
      <c r="G171" s="151" t="s">
        <v>559</v>
      </c>
      <c r="H171" s="152">
        <v>1</v>
      </c>
      <c r="I171" s="153"/>
      <c r="J171" s="152">
        <f t="shared" si="0"/>
        <v>0</v>
      </c>
      <c r="K171" s="154"/>
      <c r="L171" s="30"/>
      <c r="M171" s="155" t="s">
        <v>1</v>
      </c>
      <c r="N171" s="156" t="s">
        <v>39</v>
      </c>
      <c r="O171" s="58"/>
      <c r="P171" s="157">
        <f t="shared" si="1"/>
        <v>0</v>
      </c>
      <c r="Q171" s="157">
        <v>1.8E-5</v>
      </c>
      <c r="R171" s="157">
        <f t="shared" si="2"/>
        <v>1.8E-5</v>
      </c>
      <c r="S171" s="157">
        <v>0</v>
      </c>
      <c r="T171" s="158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176</v>
      </c>
      <c r="AT171" s="159" t="s">
        <v>136</v>
      </c>
      <c r="AU171" s="159" t="s">
        <v>141</v>
      </c>
      <c r="AY171" s="14" t="s">
        <v>134</v>
      </c>
      <c r="BE171" s="160">
        <f t="shared" si="4"/>
        <v>0</v>
      </c>
      <c r="BF171" s="160">
        <f t="shared" si="5"/>
        <v>0</v>
      </c>
      <c r="BG171" s="160">
        <f t="shared" si="6"/>
        <v>0</v>
      </c>
      <c r="BH171" s="160">
        <f t="shared" si="7"/>
        <v>0</v>
      </c>
      <c r="BI171" s="160">
        <f t="shared" si="8"/>
        <v>0</v>
      </c>
      <c r="BJ171" s="14" t="s">
        <v>141</v>
      </c>
      <c r="BK171" s="161">
        <f t="shared" si="9"/>
        <v>0</v>
      </c>
      <c r="BL171" s="14" t="s">
        <v>176</v>
      </c>
      <c r="BM171" s="159" t="s">
        <v>1496</v>
      </c>
    </row>
    <row r="172" spans="1:65" s="2" customFormat="1" ht="16.5" customHeight="1">
      <c r="A172" s="29"/>
      <c r="B172" s="147"/>
      <c r="C172" s="162" t="s">
        <v>260</v>
      </c>
      <c r="D172" s="162" t="s">
        <v>265</v>
      </c>
      <c r="E172" s="163" t="s">
        <v>1497</v>
      </c>
      <c r="F172" s="164" t="s">
        <v>1498</v>
      </c>
      <c r="G172" s="165" t="s">
        <v>318</v>
      </c>
      <c r="H172" s="166">
        <v>1</v>
      </c>
      <c r="I172" s="167"/>
      <c r="J172" s="166">
        <f t="shared" si="0"/>
        <v>0</v>
      </c>
      <c r="K172" s="168"/>
      <c r="L172" s="169"/>
      <c r="M172" s="170" t="s">
        <v>1</v>
      </c>
      <c r="N172" s="171" t="s">
        <v>39</v>
      </c>
      <c r="O172" s="58"/>
      <c r="P172" s="157">
        <f t="shared" si="1"/>
        <v>0</v>
      </c>
      <c r="Q172" s="157">
        <v>0</v>
      </c>
      <c r="R172" s="157">
        <f t="shared" si="2"/>
        <v>0</v>
      </c>
      <c r="S172" s="157">
        <v>0</v>
      </c>
      <c r="T172" s="158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269</v>
      </c>
      <c r="AT172" s="159" t="s">
        <v>265</v>
      </c>
      <c r="AU172" s="159" t="s">
        <v>141</v>
      </c>
      <c r="AY172" s="14" t="s">
        <v>134</v>
      </c>
      <c r="BE172" s="160">
        <f t="shared" si="4"/>
        <v>0</v>
      </c>
      <c r="BF172" s="160">
        <f t="shared" si="5"/>
        <v>0</v>
      </c>
      <c r="BG172" s="160">
        <f t="shared" si="6"/>
        <v>0</v>
      </c>
      <c r="BH172" s="160">
        <f t="shared" si="7"/>
        <v>0</v>
      </c>
      <c r="BI172" s="160">
        <f t="shared" si="8"/>
        <v>0</v>
      </c>
      <c r="BJ172" s="14" t="s">
        <v>141</v>
      </c>
      <c r="BK172" s="161">
        <f t="shared" si="9"/>
        <v>0</v>
      </c>
      <c r="BL172" s="14" t="s">
        <v>176</v>
      </c>
      <c r="BM172" s="159" t="s">
        <v>1499</v>
      </c>
    </row>
    <row r="173" spans="1:65" s="2" customFormat="1" ht="24.15" customHeight="1">
      <c r="A173" s="29"/>
      <c r="B173" s="147"/>
      <c r="C173" s="148" t="s">
        <v>264</v>
      </c>
      <c r="D173" s="148" t="s">
        <v>136</v>
      </c>
      <c r="E173" s="149" t="s">
        <v>1500</v>
      </c>
      <c r="F173" s="150" t="s">
        <v>1501</v>
      </c>
      <c r="G173" s="151" t="s">
        <v>559</v>
      </c>
      <c r="H173" s="152">
        <v>1</v>
      </c>
      <c r="I173" s="153"/>
      <c r="J173" s="152">
        <f t="shared" si="0"/>
        <v>0</v>
      </c>
      <c r="K173" s="154"/>
      <c r="L173" s="30"/>
      <c r="M173" s="155" t="s">
        <v>1</v>
      </c>
      <c r="N173" s="156" t="s">
        <v>39</v>
      </c>
      <c r="O173" s="58"/>
      <c r="P173" s="157">
        <f t="shared" si="1"/>
        <v>0</v>
      </c>
      <c r="Q173" s="157">
        <v>1.0000000000000001E-5</v>
      </c>
      <c r="R173" s="157">
        <f t="shared" si="2"/>
        <v>1.0000000000000001E-5</v>
      </c>
      <c r="S173" s="157">
        <v>0</v>
      </c>
      <c r="T173" s="158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176</v>
      </c>
      <c r="AT173" s="159" t="s">
        <v>136</v>
      </c>
      <c r="AU173" s="159" t="s">
        <v>141</v>
      </c>
      <c r="AY173" s="14" t="s">
        <v>134</v>
      </c>
      <c r="BE173" s="160">
        <f t="shared" si="4"/>
        <v>0</v>
      </c>
      <c r="BF173" s="160">
        <f t="shared" si="5"/>
        <v>0</v>
      </c>
      <c r="BG173" s="160">
        <f t="shared" si="6"/>
        <v>0</v>
      </c>
      <c r="BH173" s="160">
        <f t="shared" si="7"/>
        <v>0</v>
      </c>
      <c r="BI173" s="160">
        <f t="shared" si="8"/>
        <v>0</v>
      </c>
      <c r="BJ173" s="14" t="s">
        <v>141</v>
      </c>
      <c r="BK173" s="161">
        <f t="shared" si="9"/>
        <v>0</v>
      </c>
      <c r="BL173" s="14" t="s">
        <v>176</v>
      </c>
      <c r="BM173" s="159" t="s">
        <v>1502</v>
      </c>
    </row>
    <row r="174" spans="1:65" s="2" customFormat="1" ht="16.5" customHeight="1">
      <c r="A174" s="29"/>
      <c r="B174" s="147"/>
      <c r="C174" s="162" t="s">
        <v>271</v>
      </c>
      <c r="D174" s="162" t="s">
        <v>265</v>
      </c>
      <c r="E174" s="163" t="s">
        <v>1503</v>
      </c>
      <c r="F174" s="164" t="s">
        <v>1504</v>
      </c>
      <c r="G174" s="165" t="s">
        <v>318</v>
      </c>
      <c r="H174" s="166">
        <v>1</v>
      </c>
      <c r="I174" s="167"/>
      <c r="J174" s="166">
        <f t="shared" si="0"/>
        <v>0</v>
      </c>
      <c r="K174" s="168"/>
      <c r="L174" s="169"/>
      <c r="M174" s="170" t="s">
        <v>1</v>
      </c>
      <c r="N174" s="171" t="s">
        <v>39</v>
      </c>
      <c r="O174" s="58"/>
      <c r="P174" s="157">
        <f t="shared" si="1"/>
        <v>0</v>
      </c>
      <c r="Q174" s="157">
        <v>0</v>
      </c>
      <c r="R174" s="157">
        <f t="shared" si="2"/>
        <v>0</v>
      </c>
      <c r="S174" s="157">
        <v>0</v>
      </c>
      <c r="T174" s="158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269</v>
      </c>
      <c r="AT174" s="159" t="s">
        <v>265</v>
      </c>
      <c r="AU174" s="159" t="s">
        <v>141</v>
      </c>
      <c r="AY174" s="14" t="s">
        <v>134</v>
      </c>
      <c r="BE174" s="160">
        <f t="shared" si="4"/>
        <v>0</v>
      </c>
      <c r="BF174" s="160">
        <f t="shared" si="5"/>
        <v>0</v>
      </c>
      <c r="BG174" s="160">
        <f t="shared" si="6"/>
        <v>0</v>
      </c>
      <c r="BH174" s="160">
        <f t="shared" si="7"/>
        <v>0</v>
      </c>
      <c r="BI174" s="160">
        <f t="shared" si="8"/>
        <v>0</v>
      </c>
      <c r="BJ174" s="14" t="s">
        <v>141</v>
      </c>
      <c r="BK174" s="161">
        <f t="shared" si="9"/>
        <v>0</v>
      </c>
      <c r="BL174" s="14" t="s">
        <v>176</v>
      </c>
      <c r="BM174" s="159" t="s">
        <v>1505</v>
      </c>
    </row>
    <row r="175" spans="1:65" s="2" customFormat="1" ht="16.5" customHeight="1">
      <c r="A175" s="29"/>
      <c r="B175" s="147"/>
      <c r="C175" s="148" t="s">
        <v>269</v>
      </c>
      <c r="D175" s="148" t="s">
        <v>136</v>
      </c>
      <c r="E175" s="149" t="s">
        <v>1506</v>
      </c>
      <c r="F175" s="150" t="s">
        <v>1507</v>
      </c>
      <c r="G175" s="151" t="s">
        <v>318</v>
      </c>
      <c r="H175" s="152">
        <v>1</v>
      </c>
      <c r="I175" s="153"/>
      <c r="J175" s="152">
        <f t="shared" si="0"/>
        <v>0</v>
      </c>
      <c r="K175" s="154"/>
      <c r="L175" s="30"/>
      <c r="M175" s="155" t="s">
        <v>1</v>
      </c>
      <c r="N175" s="156" t="s">
        <v>39</v>
      </c>
      <c r="O175" s="58"/>
      <c r="P175" s="157">
        <f t="shared" si="1"/>
        <v>0</v>
      </c>
      <c r="Q175" s="157">
        <v>0</v>
      </c>
      <c r="R175" s="157">
        <f t="shared" si="2"/>
        <v>0</v>
      </c>
      <c r="S175" s="157">
        <v>0</v>
      </c>
      <c r="T175" s="158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176</v>
      </c>
      <c r="AT175" s="159" t="s">
        <v>136</v>
      </c>
      <c r="AU175" s="159" t="s">
        <v>141</v>
      </c>
      <c r="AY175" s="14" t="s">
        <v>134</v>
      </c>
      <c r="BE175" s="160">
        <f t="shared" si="4"/>
        <v>0</v>
      </c>
      <c r="BF175" s="160">
        <f t="shared" si="5"/>
        <v>0</v>
      </c>
      <c r="BG175" s="160">
        <f t="shared" si="6"/>
        <v>0</v>
      </c>
      <c r="BH175" s="160">
        <f t="shared" si="7"/>
        <v>0</v>
      </c>
      <c r="BI175" s="160">
        <f t="shared" si="8"/>
        <v>0</v>
      </c>
      <c r="BJ175" s="14" t="s">
        <v>141</v>
      </c>
      <c r="BK175" s="161">
        <f t="shared" si="9"/>
        <v>0</v>
      </c>
      <c r="BL175" s="14" t="s">
        <v>176</v>
      </c>
      <c r="BM175" s="159" t="s">
        <v>1508</v>
      </c>
    </row>
    <row r="176" spans="1:65" s="2" customFormat="1" ht="24.15" customHeight="1">
      <c r="A176" s="29"/>
      <c r="B176" s="147"/>
      <c r="C176" s="162" t="s">
        <v>521</v>
      </c>
      <c r="D176" s="162" t="s">
        <v>265</v>
      </c>
      <c r="E176" s="163" t="s">
        <v>1509</v>
      </c>
      <c r="F176" s="164" t="s">
        <v>1510</v>
      </c>
      <c r="G176" s="165" t="s">
        <v>318</v>
      </c>
      <c r="H176" s="166">
        <v>1</v>
      </c>
      <c r="I176" s="167"/>
      <c r="J176" s="166">
        <f t="shared" si="0"/>
        <v>0</v>
      </c>
      <c r="K176" s="168"/>
      <c r="L176" s="169"/>
      <c r="M176" s="170" t="s">
        <v>1</v>
      </c>
      <c r="N176" s="171" t="s">
        <v>39</v>
      </c>
      <c r="O176" s="58"/>
      <c r="P176" s="157">
        <f t="shared" si="1"/>
        <v>0</v>
      </c>
      <c r="Q176" s="157">
        <v>0</v>
      </c>
      <c r="R176" s="157">
        <f t="shared" si="2"/>
        <v>0</v>
      </c>
      <c r="S176" s="157">
        <v>0</v>
      </c>
      <c r="T176" s="158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269</v>
      </c>
      <c r="AT176" s="159" t="s">
        <v>265</v>
      </c>
      <c r="AU176" s="159" t="s">
        <v>141</v>
      </c>
      <c r="AY176" s="14" t="s">
        <v>134</v>
      </c>
      <c r="BE176" s="160">
        <f t="shared" si="4"/>
        <v>0</v>
      </c>
      <c r="BF176" s="160">
        <f t="shared" si="5"/>
        <v>0</v>
      </c>
      <c r="BG176" s="160">
        <f t="shared" si="6"/>
        <v>0</v>
      </c>
      <c r="BH176" s="160">
        <f t="shared" si="7"/>
        <v>0</v>
      </c>
      <c r="BI176" s="160">
        <f t="shared" si="8"/>
        <v>0</v>
      </c>
      <c r="BJ176" s="14" t="s">
        <v>141</v>
      </c>
      <c r="BK176" s="161">
        <f t="shared" si="9"/>
        <v>0</v>
      </c>
      <c r="BL176" s="14" t="s">
        <v>176</v>
      </c>
      <c r="BM176" s="159" t="s">
        <v>1511</v>
      </c>
    </row>
    <row r="177" spans="1:65" s="2" customFormat="1" ht="57.6">
      <c r="A177" s="29"/>
      <c r="B177" s="30"/>
      <c r="C177" s="29"/>
      <c r="D177" s="177" t="s">
        <v>669</v>
      </c>
      <c r="E177" s="29"/>
      <c r="F177" s="178" t="s">
        <v>1512</v>
      </c>
      <c r="G177" s="29"/>
      <c r="H177" s="29"/>
      <c r="I177" s="179"/>
      <c r="J177" s="29"/>
      <c r="K177" s="29"/>
      <c r="L177" s="30"/>
      <c r="M177" s="180"/>
      <c r="N177" s="181"/>
      <c r="O177" s="58"/>
      <c r="P177" s="58"/>
      <c r="Q177" s="58"/>
      <c r="R177" s="58"/>
      <c r="S177" s="58"/>
      <c r="T177" s="5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669</v>
      </c>
      <c r="AU177" s="14" t="s">
        <v>141</v>
      </c>
    </row>
    <row r="178" spans="1:65" s="2" customFormat="1" ht="21.75" customHeight="1">
      <c r="A178" s="29"/>
      <c r="B178" s="147"/>
      <c r="C178" s="162" t="s">
        <v>522</v>
      </c>
      <c r="D178" s="162" t="s">
        <v>265</v>
      </c>
      <c r="E178" s="163" t="s">
        <v>1513</v>
      </c>
      <c r="F178" s="164" t="s">
        <v>1514</v>
      </c>
      <c r="G178" s="165" t="s">
        <v>318</v>
      </c>
      <c r="H178" s="166">
        <v>1</v>
      </c>
      <c r="I178" s="167"/>
      <c r="J178" s="166">
        <f>ROUND(I178*H178,3)</f>
        <v>0</v>
      </c>
      <c r="K178" s="168"/>
      <c r="L178" s="169"/>
      <c r="M178" s="170" t="s">
        <v>1</v>
      </c>
      <c r="N178" s="171" t="s">
        <v>39</v>
      </c>
      <c r="O178" s="58"/>
      <c r="P178" s="157">
        <f>O178*H178</f>
        <v>0</v>
      </c>
      <c r="Q178" s="157">
        <v>0</v>
      </c>
      <c r="R178" s="157">
        <f>Q178*H178</f>
        <v>0</v>
      </c>
      <c r="S178" s="157">
        <v>0</v>
      </c>
      <c r="T178" s="15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269</v>
      </c>
      <c r="AT178" s="159" t="s">
        <v>265</v>
      </c>
      <c r="AU178" s="159" t="s">
        <v>141</v>
      </c>
      <c r="AY178" s="14" t="s">
        <v>134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4" t="s">
        <v>141</v>
      </c>
      <c r="BK178" s="161">
        <f>ROUND(I178*H178,3)</f>
        <v>0</v>
      </c>
      <c r="BL178" s="14" t="s">
        <v>176</v>
      </c>
      <c r="BM178" s="159" t="s">
        <v>1515</v>
      </c>
    </row>
    <row r="179" spans="1:65" s="2" customFormat="1" ht="57.6">
      <c r="A179" s="29"/>
      <c r="B179" s="30"/>
      <c r="C179" s="29"/>
      <c r="D179" s="177" t="s">
        <v>669</v>
      </c>
      <c r="E179" s="29"/>
      <c r="F179" s="178" t="s">
        <v>1516</v>
      </c>
      <c r="G179" s="29"/>
      <c r="H179" s="29"/>
      <c r="I179" s="179"/>
      <c r="J179" s="29"/>
      <c r="K179" s="29"/>
      <c r="L179" s="30"/>
      <c r="M179" s="180"/>
      <c r="N179" s="181"/>
      <c r="O179" s="58"/>
      <c r="P179" s="58"/>
      <c r="Q179" s="58"/>
      <c r="R179" s="58"/>
      <c r="S179" s="58"/>
      <c r="T179" s="5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669</v>
      </c>
      <c r="AU179" s="14" t="s">
        <v>141</v>
      </c>
    </row>
    <row r="180" spans="1:65" s="2" customFormat="1" ht="16.5" customHeight="1">
      <c r="A180" s="29"/>
      <c r="B180" s="147"/>
      <c r="C180" s="162" t="s">
        <v>523</v>
      </c>
      <c r="D180" s="162" t="s">
        <v>265</v>
      </c>
      <c r="E180" s="163" t="s">
        <v>1517</v>
      </c>
      <c r="F180" s="164" t="s">
        <v>1518</v>
      </c>
      <c r="G180" s="165" t="s">
        <v>274</v>
      </c>
      <c r="H180" s="166">
        <v>20</v>
      </c>
      <c r="I180" s="167"/>
      <c r="J180" s="166">
        <f>ROUND(I180*H180,3)</f>
        <v>0</v>
      </c>
      <c r="K180" s="168"/>
      <c r="L180" s="169"/>
      <c r="M180" s="170" t="s">
        <v>1</v>
      </c>
      <c r="N180" s="171" t="s">
        <v>39</v>
      </c>
      <c r="O180" s="58"/>
      <c r="P180" s="157">
        <f>O180*H180</f>
        <v>0</v>
      </c>
      <c r="Q180" s="157">
        <v>2.0500000000000001E-2</v>
      </c>
      <c r="R180" s="157">
        <f>Q180*H180</f>
        <v>0.41000000000000003</v>
      </c>
      <c r="S180" s="157">
        <v>0</v>
      </c>
      <c r="T180" s="15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269</v>
      </c>
      <c r="AT180" s="159" t="s">
        <v>265</v>
      </c>
      <c r="AU180" s="159" t="s">
        <v>141</v>
      </c>
      <c r="AY180" s="14" t="s">
        <v>134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4" t="s">
        <v>141</v>
      </c>
      <c r="BK180" s="161">
        <f>ROUND(I180*H180,3)</f>
        <v>0</v>
      </c>
      <c r="BL180" s="14" t="s">
        <v>176</v>
      </c>
      <c r="BM180" s="159" t="s">
        <v>1519</v>
      </c>
    </row>
    <row r="181" spans="1:65" s="2" customFormat="1" ht="16.5" customHeight="1">
      <c r="A181" s="29"/>
      <c r="B181" s="147"/>
      <c r="C181" s="148" t="s">
        <v>524</v>
      </c>
      <c r="D181" s="148" t="s">
        <v>136</v>
      </c>
      <c r="E181" s="149" t="s">
        <v>1520</v>
      </c>
      <c r="F181" s="150" t="s">
        <v>1521</v>
      </c>
      <c r="G181" s="151" t="s">
        <v>318</v>
      </c>
      <c r="H181" s="152">
        <v>1</v>
      </c>
      <c r="I181" s="153"/>
      <c r="J181" s="152">
        <f>ROUND(I181*H181,3)</f>
        <v>0</v>
      </c>
      <c r="K181" s="154"/>
      <c r="L181" s="30"/>
      <c r="M181" s="155" t="s">
        <v>1</v>
      </c>
      <c r="N181" s="156" t="s">
        <v>39</v>
      </c>
      <c r="O181" s="58"/>
      <c r="P181" s="157">
        <f>O181*H181</f>
        <v>0</v>
      </c>
      <c r="Q181" s="157">
        <v>0</v>
      </c>
      <c r="R181" s="157">
        <f>Q181*H181</f>
        <v>0</v>
      </c>
      <c r="S181" s="157">
        <v>0</v>
      </c>
      <c r="T181" s="15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176</v>
      </c>
      <c r="AT181" s="159" t="s">
        <v>136</v>
      </c>
      <c r="AU181" s="159" t="s">
        <v>141</v>
      </c>
      <c r="AY181" s="14" t="s">
        <v>134</v>
      </c>
      <c r="BE181" s="160">
        <f>IF(N181="základná",J181,0)</f>
        <v>0</v>
      </c>
      <c r="BF181" s="160">
        <f>IF(N181="znížená",J181,0)</f>
        <v>0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4" t="s">
        <v>141</v>
      </c>
      <c r="BK181" s="161">
        <f>ROUND(I181*H181,3)</f>
        <v>0</v>
      </c>
      <c r="BL181" s="14" t="s">
        <v>176</v>
      </c>
      <c r="BM181" s="159" t="s">
        <v>1522</v>
      </c>
    </row>
    <row r="182" spans="1:65" s="2" customFormat="1" ht="24.15" customHeight="1">
      <c r="A182" s="29"/>
      <c r="B182" s="147"/>
      <c r="C182" s="162" t="s">
        <v>525</v>
      </c>
      <c r="D182" s="162" t="s">
        <v>265</v>
      </c>
      <c r="E182" s="163" t="s">
        <v>1523</v>
      </c>
      <c r="F182" s="164" t="s">
        <v>1524</v>
      </c>
      <c r="G182" s="165" t="s">
        <v>318</v>
      </c>
      <c r="H182" s="166">
        <v>1</v>
      </c>
      <c r="I182" s="167"/>
      <c r="J182" s="166">
        <f>ROUND(I182*H182,3)</f>
        <v>0</v>
      </c>
      <c r="K182" s="168"/>
      <c r="L182" s="169"/>
      <c r="M182" s="170" t="s">
        <v>1</v>
      </c>
      <c r="N182" s="171" t="s">
        <v>39</v>
      </c>
      <c r="O182" s="58"/>
      <c r="P182" s="157">
        <f>O182*H182</f>
        <v>0</v>
      </c>
      <c r="Q182" s="157">
        <v>0</v>
      </c>
      <c r="R182" s="157">
        <f>Q182*H182</f>
        <v>0</v>
      </c>
      <c r="S182" s="157">
        <v>0</v>
      </c>
      <c r="T182" s="15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269</v>
      </c>
      <c r="AT182" s="159" t="s">
        <v>265</v>
      </c>
      <c r="AU182" s="159" t="s">
        <v>141</v>
      </c>
      <c r="AY182" s="14" t="s">
        <v>134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4" t="s">
        <v>141</v>
      </c>
      <c r="BK182" s="161">
        <f>ROUND(I182*H182,3)</f>
        <v>0</v>
      </c>
      <c r="BL182" s="14" t="s">
        <v>176</v>
      </c>
      <c r="BM182" s="159" t="s">
        <v>1525</v>
      </c>
    </row>
    <row r="183" spans="1:65" s="2" customFormat="1" ht="28.8">
      <c r="A183" s="29"/>
      <c r="B183" s="30"/>
      <c r="C183" s="29"/>
      <c r="D183" s="177" t="s">
        <v>669</v>
      </c>
      <c r="E183" s="29"/>
      <c r="F183" s="178" t="s">
        <v>1526</v>
      </c>
      <c r="G183" s="29"/>
      <c r="H183" s="29"/>
      <c r="I183" s="179"/>
      <c r="J183" s="29"/>
      <c r="K183" s="29"/>
      <c r="L183" s="30"/>
      <c r="M183" s="180"/>
      <c r="N183" s="181"/>
      <c r="O183" s="58"/>
      <c r="P183" s="58"/>
      <c r="Q183" s="58"/>
      <c r="R183" s="58"/>
      <c r="S183" s="58"/>
      <c r="T183" s="5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669</v>
      </c>
      <c r="AU183" s="14" t="s">
        <v>141</v>
      </c>
    </row>
    <row r="184" spans="1:65" s="2" customFormat="1" ht="21.75" customHeight="1">
      <c r="A184" s="29"/>
      <c r="B184" s="147"/>
      <c r="C184" s="148" t="s">
        <v>529</v>
      </c>
      <c r="D184" s="148" t="s">
        <v>136</v>
      </c>
      <c r="E184" s="149" t="s">
        <v>1527</v>
      </c>
      <c r="F184" s="150" t="s">
        <v>1528</v>
      </c>
      <c r="G184" s="151" t="s">
        <v>1403</v>
      </c>
      <c r="H184" s="153"/>
      <c r="I184" s="153"/>
      <c r="J184" s="152">
        <f>ROUND(I184*H184,3)</f>
        <v>0</v>
      </c>
      <c r="K184" s="154"/>
      <c r="L184" s="30"/>
      <c r="M184" s="155" t="s">
        <v>1</v>
      </c>
      <c r="N184" s="156" t="s">
        <v>39</v>
      </c>
      <c r="O184" s="58"/>
      <c r="P184" s="157">
        <f>O184*H184</f>
        <v>0</v>
      </c>
      <c r="Q184" s="157">
        <v>0</v>
      </c>
      <c r="R184" s="157">
        <f>Q184*H184</f>
        <v>0</v>
      </c>
      <c r="S184" s="157">
        <v>0</v>
      </c>
      <c r="T184" s="15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176</v>
      </c>
      <c r="AT184" s="159" t="s">
        <v>136</v>
      </c>
      <c r="AU184" s="159" t="s">
        <v>141</v>
      </c>
      <c r="AY184" s="14" t="s">
        <v>134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4" t="s">
        <v>141</v>
      </c>
      <c r="BK184" s="161">
        <f>ROUND(I184*H184,3)</f>
        <v>0</v>
      </c>
      <c r="BL184" s="14" t="s">
        <v>176</v>
      </c>
      <c r="BM184" s="159" t="s">
        <v>1529</v>
      </c>
    </row>
    <row r="185" spans="1:65" s="12" customFormat="1" ht="22.8" customHeight="1">
      <c r="B185" s="134"/>
      <c r="D185" s="135" t="s">
        <v>72</v>
      </c>
      <c r="E185" s="145" t="s">
        <v>1530</v>
      </c>
      <c r="F185" s="145" t="s">
        <v>1531</v>
      </c>
      <c r="I185" s="137"/>
      <c r="J185" s="146">
        <f>BK185</f>
        <v>0</v>
      </c>
      <c r="L185" s="134"/>
      <c r="M185" s="139"/>
      <c r="N185" s="140"/>
      <c r="O185" s="140"/>
      <c r="P185" s="141">
        <f>SUM(P186:P199)</f>
        <v>0</v>
      </c>
      <c r="Q185" s="140"/>
      <c r="R185" s="141">
        <f>SUM(R186:R199)</f>
        <v>0.44134420000000008</v>
      </c>
      <c r="S185" s="140"/>
      <c r="T185" s="142">
        <f>SUM(T186:T199)</f>
        <v>3.3640000000000003</v>
      </c>
      <c r="AR185" s="135" t="s">
        <v>141</v>
      </c>
      <c r="AT185" s="143" t="s">
        <v>72</v>
      </c>
      <c r="AU185" s="143" t="s">
        <v>81</v>
      </c>
      <c r="AY185" s="135" t="s">
        <v>134</v>
      </c>
      <c r="BK185" s="144">
        <f>SUM(BK186:BK199)</f>
        <v>0</v>
      </c>
    </row>
    <row r="186" spans="1:65" s="2" customFormat="1" ht="24.15" customHeight="1">
      <c r="A186" s="29"/>
      <c r="B186" s="147"/>
      <c r="C186" s="148" t="s">
        <v>533</v>
      </c>
      <c r="D186" s="148" t="s">
        <v>136</v>
      </c>
      <c r="E186" s="149" t="s">
        <v>1532</v>
      </c>
      <c r="F186" s="150" t="s">
        <v>1533</v>
      </c>
      <c r="G186" s="151" t="s">
        <v>274</v>
      </c>
      <c r="H186" s="152">
        <v>400</v>
      </c>
      <c r="I186" s="153"/>
      <c r="J186" s="152">
        <f t="shared" ref="J186:J199" si="10">ROUND(I186*H186,3)</f>
        <v>0</v>
      </c>
      <c r="K186" s="154"/>
      <c r="L186" s="30"/>
      <c r="M186" s="155" t="s">
        <v>1</v>
      </c>
      <c r="N186" s="156" t="s">
        <v>39</v>
      </c>
      <c r="O186" s="58"/>
      <c r="P186" s="157">
        <f t="shared" ref="P186:P199" si="11">O186*H186</f>
        <v>0</v>
      </c>
      <c r="Q186" s="157">
        <v>6.0000000000000002E-5</v>
      </c>
      <c r="R186" s="157">
        <f t="shared" ref="R186:R199" si="12">Q186*H186</f>
        <v>2.4E-2</v>
      </c>
      <c r="S186" s="157">
        <v>8.4100000000000008E-3</v>
      </c>
      <c r="T186" s="158">
        <f t="shared" ref="T186:T199" si="13">S186*H186</f>
        <v>3.3640000000000003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176</v>
      </c>
      <c r="AT186" s="159" t="s">
        <v>136</v>
      </c>
      <c r="AU186" s="159" t="s">
        <v>141</v>
      </c>
      <c r="AY186" s="14" t="s">
        <v>134</v>
      </c>
      <c r="BE186" s="160">
        <f t="shared" ref="BE186:BE199" si="14">IF(N186="základná",J186,0)</f>
        <v>0</v>
      </c>
      <c r="BF186" s="160">
        <f t="shared" ref="BF186:BF199" si="15">IF(N186="znížená",J186,0)</f>
        <v>0</v>
      </c>
      <c r="BG186" s="160">
        <f t="shared" ref="BG186:BG199" si="16">IF(N186="zákl. prenesená",J186,0)</f>
        <v>0</v>
      </c>
      <c r="BH186" s="160">
        <f t="shared" ref="BH186:BH199" si="17">IF(N186="zníž. prenesená",J186,0)</f>
        <v>0</v>
      </c>
      <c r="BI186" s="160">
        <f t="shared" ref="BI186:BI199" si="18">IF(N186="nulová",J186,0)</f>
        <v>0</v>
      </c>
      <c r="BJ186" s="14" t="s">
        <v>141</v>
      </c>
      <c r="BK186" s="161">
        <f t="shared" ref="BK186:BK199" si="19">ROUND(I186*H186,3)</f>
        <v>0</v>
      </c>
      <c r="BL186" s="14" t="s">
        <v>176</v>
      </c>
      <c r="BM186" s="159" t="s">
        <v>1534</v>
      </c>
    </row>
    <row r="187" spans="1:65" s="2" customFormat="1" ht="21.75" customHeight="1">
      <c r="A187" s="29"/>
      <c r="B187" s="147"/>
      <c r="C187" s="148" t="s">
        <v>535</v>
      </c>
      <c r="D187" s="148" t="s">
        <v>136</v>
      </c>
      <c r="E187" s="149" t="s">
        <v>1535</v>
      </c>
      <c r="F187" s="150" t="s">
        <v>1536</v>
      </c>
      <c r="G187" s="151" t="s">
        <v>274</v>
      </c>
      <c r="H187" s="152">
        <v>196.24</v>
      </c>
      <c r="I187" s="153"/>
      <c r="J187" s="152">
        <f t="shared" si="10"/>
        <v>0</v>
      </c>
      <c r="K187" s="154"/>
      <c r="L187" s="30"/>
      <c r="M187" s="155" t="s">
        <v>1</v>
      </c>
      <c r="N187" s="156" t="s">
        <v>39</v>
      </c>
      <c r="O187" s="58"/>
      <c r="P187" s="157">
        <f t="shared" si="11"/>
        <v>0</v>
      </c>
      <c r="Q187" s="157">
        <v>5.9000000000000003E-4</v>
      </c>
      <c r="R187" s="157">
        <f t="shared" si="12"/>
        <v>0.11578160000000001</v>
      </c>
      <c r="S187" s="157">
        <v>0</v>
      </c>
      <c r="T187" s="158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176</v>
      </c>
      <c r="AT187" s="159" t="s">
        <v>136</v>
      </c>
      <c r="AU187" s="159" t="s">
        <v>141</v>
      </c>
      <c r="AY187" s="14" t="s">
        <v>134</v>
      </c>
      <c r="BE187" s="160">
        <f t="shared" si="14"/>
        <v>0</v>
      </c>
      <c r="BF187" s="160">
        <f t="shared" si="15"/>
        <v>0</v>
      </c>
      <c r="BG187" s="160">
        <f t="shared" si="16"/>
        <v>0</v>
      </c>
      <c r="BH187" s="160">
        <f t="shared" si="17"/>
        <v>0</v>
      </c>
      <c r="BI187" s="160">
        <f t="shared" si="18"/>
        <v>0</v>
      </c>
      <c r="BJ187" s="14" t="s">
        <v>141</v>
      </c>
      <c r="BK187" s="161">
        <f t="shared" si="19"/>
        <v>0</v>
      </c>
      <c r="BL187" s="14" t="s">
        <v>176</v>
      </c>
      <c r="BM187" s="159" t="s">
        <v>1537</v>
      </c>
    </row>
    <row r="188" spans="1:65" s="2" customFormat="1" ht="21.75" customHeight="1">
      <c r="A188" s="29"/>
      <c r="B188" s="147"/>
      <c r="C188" s="148" t="s">
        <v>539</v>
      </c>
      <c r="D188" s="148" t="s">
        <v>136</v>
      </c>
      <c r="E188" s="149" t="s">
        <v>1538</v>
      </c>
      <c r="F188" s="150" t="s">
        <v>1539</v>
      </c>
      <c r="G188" s="151" t="s">
        <v>274</v>
      </c>
      <c r="H188" s="152">
        <v>99.02</v>
      </c>
      <c r="I188" s="153"/>
      <c r="J188" s="152">
        <f t="shared" si="10"/>
        <v>0</v>
      </c>
      <c r="K188" s="154"/>
      <c r="L188" s="30"/>
      <c r="M188" s="155" t="s">
        <v>1</v>
      </c>
      <c r="N188" s="156" t="s">
        <v>39</v>
      </c>
      <c r="O188" s="58"/>
      <c r="P188" s="157">
        <f t="shared" si="11"/>
        <v>0</v>
      </c>
      <c r="Q188" s="157">
        <v>6.9999999999999999E-4</v>
      </c>
      <c r="R188" s="157">
        <f t="shared" si="12"/>
        <v>6.9314000000000001E-2</v>
      </c>
      <c r="S188" s="157">
        <v>0</v>
      </c>
      <c r="T188" s="158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176</v>
      </c>
      <c r="AT188" s="159" t="s">
        <v>136</v>
      </c>
      <c r="AU188" s="159" t="s">
        <v>141</v>
      </c>
      <c r="AY188" s="14" t="s">
        <v>134</v>
      </c>
      <c r="BE188" s="160">
        <f t="shared" si="14"/>
        <v>0</v>
      </c>
      <c r="BF188" s="160">
        <f t="shared" si="15"/>
        <v>0</v>
      </c>
      <c r="BG188" s="160">
        <f t="shared" si="16"/>
        <v>0</v>
      </c>
      <c r="BH188" s="160">
        <f t="shared" si="17"/>
        <v>0</v>
      </c>
      <c r="BI188" s="160">
        <f t="shared" si="18"/>
        <v>0</v>
      </c>
      <c r="BJ188" s="14" t="s">
        <v>141</v>
      </c>
      <c r="BK188" s="161">
        <f t="shared" si="19"/>
        <v>0</v>
      </c>
      <c r="BL188" s="14" t="s">
        <v>176</v>
      </c>
      <c r="BM188" s="159" t="s">
        <v>1540</v>
      </c>
    </row>
    <row r="189" spans="1:65" s="2" customFormat="1" ht="21.75" customHeight="1">
      <c r="A189" s="29"/>
      <c r="B189" s="147"/>
      <c r="C189" s="148" t="s">
        <v>542</v>
      </c>
      <c r="D189" s="148" t="s">
        <v>136</v>
      </c>
      <c r="E189" s="149" t="s">
        <v>1541</v>
      </c>
      <c r="F189" s="150" t="s">
        <v>1542</v>
      </c>
      <c r="G189" s="151" t="s">
        <v>274</v>
      </c>
      <c r="H189" s="152">
        <v>142.94999999999999</v>
      </c>
      <c r="I189" s="153"/>
      <c r="J189" s="152">
        <f t="shared" si="10"/>
        <v>0</v>
      </c>
      <c r="K189" s="154"/>
      <c r="L189" s="30"/>
      <c r="M189" s="155" t="s">
        <v>1</v>
      </c>
      <c r="N189" s="156" t="s">
        <v>39</v>
      </c>
      <c r="O189" s="58"/>
      <c r="P189" s="157">
        <f t="shared" si="11"/>
        <v>0</v>
      </c>
      <c r="Q189" s="157">
        <v>1.1800000000000001E-3</v>
      </c>
      <c r="R189" s="157">
        <f t="shared" si="12"/>
        <v>0.168681</v>
      </c>
      <c r="S189" s="157">
        <v>0</v>
      </c>
      <c r="T189" s="158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176</v>
      </c>
      <c r="AT189" s="159" t="s">
        <v>136</v>
      </c>
      <c r="AU189" s="159" t="s">
        <v>141</v>
      </c>
      <c r="AY189" s="14" t="s">
        <v>134</v>
      </c>
      <c r="BE189" s="160">
        <f t="shared" si="14"/>
        <v>0</v>
      </c>
      <c r="BF189" s="160">
        <f t="shared" si="15"/>
        <v>0</v>
      </c>
      <c r="BG189" s="160">
        <f t="shared" si="16"/>
        <v>0</v>
      </c>
      <c r="BH189" s="160">
        <f t="shared" si="17"/>
        <v>0</v>
      </c>
      <c r="BI189" s="160">
        <f t="shared" si="18"/>
        <v>0</v>
      </c>
      <c r="BJ189" s="14" t="s">
        <v>141</v>
      </c>
      <c r="BK189" s="161">
        <f t="shared" si="19"/>
        <v>0</v>
      </c>
      <c r="BL189" s="14" t="s">
        <v>176</v>
      </c>
      <c r="BM189" s="159" t="s">
        <v>1543</v>
      </c>
    </row>
    <row r="190" spans="1:65" s="2" customFormat="1" ht="21.75" customHeight="1">
      <c r="A190" s="29"/>
      <c r="B190" s="147"/>
      <c r="C190" s="148" t="s">
        <v>546</v>
      </c>
      <c r="D190" s="148" t="s">
        <v>136</v>
      </c>
      <c r="E190" s="149" t="s">
        <v>1544</v>
      </c>
      <c r="F190" s="150" t="s">
        <v>1545</v>
      </c>
      <c r="G190" s="151" t="s">
        <v>274</v>
      </c>
      <c r="H190" s="152">
        <v>24.58</v>
      </c>
      <c r="I190" s="153"/>
      <c r="J190" s="152">
        <f t="shared" si="10"/>
        <v>0</v>
      </c>
      <c r="K190" s="154"/>
      <c r="L190" s="30"/>
      <c r="M190" s="155" t="s">
        <v>1</v>
      </c>
      <c r="N190" s="156" t="s">
        <v>39</v>
      </c>
      <c r="O190" s="58"/>
      <c r="P190" s="157">
        <f t="shared" si="11"/>
        <v>0</v>
      </c>
      <c r="Q190" s="157">
        <v>1.5E-3</v>
      </c>
      <c r="R190" s="157">
        <f t="shared" si="12"/>
        <v>3.687E-2</v>
      </c>
      <c r="S190" s="157">
        <v>0</v>
      </c>
      <c r="T190" s="158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176</v>
      </c>
      <c r="AT190" s="159" t="s">
        <v>136</v>
      </c>
      <c r="AU190" s="159" t="s">
        <v>141</v>
      </c>
      <c r="AY190" s="14" t="s">
        <v>134</v>
      </c>
      <c r="BE190" s="160">
        <f t="shared" si="14"/>
        <v>0</v>
      </c>
      <c r="BF190" s="160">
        <f t="shared" si="15"/>
        <v>0</v>
      </c>
      <c r="BG190" s="160">
        <f t="shared" si="16"/>
        <v>0</v>
      </c>
      <c r="BH190" s="160">
        <f t="shared" si="17"/>
        <v>0</v>
      </c>
      <c r="BI190" s="160">
        <f t="shared" si="18"/>
        <v>0</v>
      </c>
      <c r="BJ190" s="14" t="s">
        <v>141</v>
      </c>
      <c r="BK190" s="161">
        <f t="shared" si="19"/>
        <v>0</v>
      </c>
      <c r="BL190" s="14" t="s">
        <v>176</v>
      </c>
      <c r="BM190" s="159" t="s">
        <v>1546</v>
      </c>
    </row>
    <row r="191" spans="1:65" s="2" customFormat="1" ht="21.75" customHeight="1">
      <c r="A191" s="29"/>
      <c r="B191" s="147"/>
      <c r="C191" s="148" t="s">
        <v>550</v>
      </c>
      <c r="D191" s="148" t="s">
        <v>136</v>
      </c>
      <c r="E191" s="149" t="s">
        <v>1547</v>
      </c>
      <c r="F191" s="150" t="s">
        <v>1548</v>
      </c>
      <c r="G191" s="151" t="s">
        <v>274</v>
      </c>
      <c r="H191" s="152">
        <v>3.84</v>
      </c>
      <c r="I191" s="153"/>
      <c r="J191" s="152">
        <f t="shared" si="10"/>
        <v>0</v>
      </c>
      <c r="K191" s="154"/>
      <c r="L191" s="30"/>
      <c r="M191" s="155" t="s">
        <v>1</v>
      </c>
      <c r="N191" s="156" t="s">
        <v>39</v>
      </c>
      <c r="O191" s="58"/>
      <c r="P191" s="157">
        <f t="shared" si="11"/>
        <v>0</v>
      </c>
      <c r="Q191" s="157">
        <v>1.91E-3</v>
      </c>
      <c r="R191" s="157">
        <f t="shared" si="12"/>
        <v>7.3343999999999996E-3</v>
      </c>
      <c r="S191" s="157">
        <v>0</v>
      </c>
      <c r="T191" s="158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176</v>
      </c>
      <c r="AT191" s="159" t="s">
        <v>136</v>
      </c>
      <c r="AU191" s="159" t="s">
        <v>141</v>
      </c>
      <c r="AY191" s="14" t="s">
        <v>134</v>
      </c>
      <c r="BE191" s="160">
        <f t="shared" si="14"/>
        <v>0</v>
      </c>
      <c r="BF191" s="160">
        <f t="shared" si="15"/>
        <v>0</v>
      </c>
      <c r="BG191" s="160">
        <f t="shared" si="16"/>
        <v>0</v>
      </c>
      <c r="BH191" s="160">
        <f t="shared" si="17"/>
        <v>0</v>
      </c>
      <c r="BI191" s="160">
        <f t="shared" si="18"/>
        <v>0</v>
      </c>
      <c r="BJ191" s="14" t="s">
        <v>141</v>
      </c>
      <c r="BK191" s="161">
        <f t="shared" si="19"/>
        <v>0</v>
      </c>
      <c r="BL191" s="14" t="s">
        <v>176</v>
      </c>
      <c r="BM191" s="159" t="s">
        <v>1549</v>
      </c>
    </row>
    <row r="192" spans="1:65" s="2" customFormat="1" ht="21.75" customHeight="1">
      <c r="A192" s="29"/>
      <c r="B192" s="147"/>
      <c r="C192" s="148" t="s">
        <v>556</v>
      </c>
      <c r="D192" s="148" t="s">
        <v>136</v>
      </c>
      <c r="E192" s="149" t="s">
        <v>1550</v>
      </c>
      <c r="F192" s="150" t="s">
        <v>1551</v>
      </c>
      <c r="G192" s="151" t="s">
        <v>274</v>
      </c>
      <c r="H192" s="152">
        <v>8.06</v>
      </c>
      <c r="I192" s="153"/>
      <c r="J192" s="152">
        <f t="shared" si="10"/>
        <v>0</v>
      </c>
      <c r="K192" s="154"/>
      <c r="L192" s="30"/>
      <c r="M192" s="155" t="s">
        <v>1</v>
      </c>
      <c r="N192" s="156" t="s">
        <v>39</v>
      </c>
      <c r="O192" s="58"/>
      <c r="P192" s="157">
        <f t="shared" si="11"/>
        <v>0</v>
      </c>
      <c r="Q192" s="157">
        <v>2.2200000000000002E-3</v>
      </c>
      <c r="R192" s="157">
        <f t="shared" si="12"/>
        <v>1.7893200000000001E-2</v>
      </c>
      <c r="S192" s="157">
        <v>0</v>
      </c>
      <c r="T192" s="158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176</v>
      </c>
      <c r="AT192" s="159" t="s">
        <v>136</v>
      </c>
      <c r="AU192" s="159" t="s">
        <v>141</v>
      </c>
      <c r="AY192" s="14" t="s">
        <v>134</v>
      </c>
      <c r="BE192" s="160">
        <f t="shared" si="14"/>
        <v>0</v>
      </c>
      <c r="BF192" s="160">
        <f t="shared" si="15"/>
        <v>0</v>
      </c>
      <c r="BG192" s="160">
        <f t="shared" si="16"/>
        <v>0</v>
      </c>
      <c r="BH192" s="160">
        <f t="shared" si="17"/>
        <v>0</v>
      </c>
      <c r="BI192" s="160">
        <f t="shared" si="18"/>
        <v>0</v>
      </c>
      <c r="BJ192" s="14" t="s">
        <v>141</v>
      </c>
      <c r="BK192" s="161">
        <f t="shared" si="19"/>
        <v>0</v>
      </c>
      <c r="BL192" s="14" t="s">
        <v>176</v>
      </c>
      <c r="BM192" s="159" t="s">
        <v>1552</v>
      </c>
    </row>
    <row r="193" spans="1:65" s="2" customFormat="1" ht="16.5" customHeight="1">
      <c r="A193" s="29"/>
      <c r="B193" s="147"/>
      <c r="C193" s="148" t="s">
        <v>561</v>
      </c>
      <c r="D193" s="148" t="s">
        <v>136</v>
      </c>
      <c r="E193" s="149" t="s">
        <v>1553</v>
      </c>
      <c r="F193" s="150" t="s">
        <v>1554</v>
      </c>
      <c r="G193" s="151" t="s">
        <v>318</v>
      </c>
      <c r="H193" s="152">
        <v>4</v>
      </c>
      <c r="I193" s="153"/>
      <c r="J193" s="152">
        <f t="shared" si="10"/>
        <v>0</v>
      </c>
      <c r="K193" s="154"/>
      <c r="L193" s="30"/>
      <c r="M193" s="155" t="s">
        <v>1</v>
      </c>
      <c r="N193" s="156" t="s">
        <v>39</v>
      </c>
      <c r="O193" s="58"/>
      <c r="P193" s="157">
        <f t="shared" si="11"/>
        <v>0</v>
      </c>
      <c r="Q193" s="157">
        <v>1.2999999999999999E-4</v>
      </c>
      <c r="R193" s="157">
        <f t="shared" si="12"/>
        <v>5.1999999999999995E-4</v>
      </c>
      <c r="S193" s="157">
        <v>0</v>
      </c>
      <c r="T193" s="158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176</v>
      </c>
      <c r="AT193" s="159" t="s">
        <v>136</v>
      </c>
      <c r="AU193" s="159" t="s">
        <v>141</v>
      </c>
      <c r="AY193" s="14" t="s">
        <v>134</v>
      </c>
      <c r="BE193" s="160">
        <f t="shared" si="14"/>
        <v>0</v>
      </c>
      <c r="BF193" s="160">
        <f t="shared" si="15"/>
        <v>0</v>
      </c>
      <c r="BG193" s="160">
        <f t="shared" si="16"/>
        <v>0</v>
      </c>
      <c r="BH193" s="160">
        <f t="shared" si="17"/>
        <v>0</v>
      </c>
      <c r="BI193" s="160">
        <f t="shared" si="18"/>
        <v>0</v>
      </c>
      <c r="BJ193" s="14" t="s">
        <v>141</v>
      </c>
      <c r="BK193" s="161">
        <f t="shared" si="19"/>
        <v>0</v>
      </c>
      <c r="BL193" s="14" t="s">
        <v>176</v>
      </c>
      <c r="BM193" s="159" t="s">
        <v>1555</v>
      </c>
    </row>
    <row r="194" spans="1:65" s="2" customFormat="1" ht="24.15" customHeight="1">
      <c r="A194" s="29"/>
      <c r="B194" s="147"/>
      <c r="C194" s="162" t="s">
        <v>565</v>
      </c>
      <c r="D194" s="162" t="s">
        <v>265</v>
      </c>
      <c r="E194" s="163" t="s">
        <v>1556</v>
      </c>
      <c r="F194" s="164" t="s">
        <v>1557</v>
      </c>
      <c r="G194" s="165" t="s">
        <v>318</v>
      </c>
      <c r="H194" s="166">
        <v>4</v>
      </c>
      <c r="I194" s="167"/>
      <c r="J194" s="166">
        <f t="shared" si="10"/>
        <v>0</v>
      </c>
      <c r="K194" s="168"/>
      <c r="L194" s="169"/>
      <c r="M194" s="170" t="s">
        <v>1</v>
      </c>
      <c r="N194" s="171" t="s">
        <v>39</v>
      </c>
      <c r="O194" s="58"/>
      <c r="P194" s="157">
        <f t="shared" si="11"/>
        <v>0</v>
      </c>
      <c r="Q194" s="157">
        <v>1.6000000000000001E-4</v>
      </c>
      <c r="R194" s="157">
        <f t="shared" si="12"/>
        <v>6.4000000000000005E-4</v>
      </c>
      <c r="S194" s="157">
        <v>0</v>
      </c>
      <c r="T194" s="158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269</v>
      </c>
      <c r="AT194" s="159" t="s">
        <v>265</v>
      </c>
      <c r="AU194" s="159" t="s">
        <v>141</v>
      </c>
      <c r="AY194" s="14" t="s">
        <v>134</v>
      </c>
      <c r="BE194" s="160">
        <f t="shared" si="14"/>
        <v>0</v>
      </c>
      <c r="BF194" s="160">
        <f t="shared" si="15"/>
        <v>0</v>
      </c>
      <c r="BG194" s="160">
        <f t="shared" si="16"/>
        <v>0</v>
      </c>
      <c r="BH194" s="160">
        <f t="shared" si="17"/>
        <v>0</v>
      </c>
      <c r="BI194" s="160">
        <f t="shared" si="18"/>
        <v>0</v>
      </c>
      <c r="BJ194" s="14" t="s">
        <v>141</v>
      </c>
      <c r="BK194" s="161">
        <f t="shared" si="19"/>
        <v>0</v>
      </c>
      <c r="BL194" s="14" t="s">
        <v>176</v>
      </c>
      <c r="BM194" s="159" t="s">
        <v>1558</v>
      </c>
    </row>
    <row r="195" spans="1:65" s="2" customFormat="1" ht="24.15" customHeight="1">
      <c r="A195" s="29"/>
      <c r="B195" s="147"/>
      <c r="C195" s="148" t="s">
        <v>571</v>
      </c>
      <c r="D195" s="148" t="s">
        <v>136</v>
      </c>
      <c r="E195" s="149" t="s">
        <v>1559</v>
      </c>
      <c r="F195" s="150" t="s">
        <v>1560</v>
      </c>
      <c r="G195" s="151" t="s">
        <v>318</v>
      </c>
      <c r="H195" s="152">
        <v>1</v>
      </c>
      <c r="I195" s="153"/>
      <c r="J195" s="152">
        <f t="shared" si="10"/>
        <v>0</v>
      </c>
      <c r="K195" s="154"/>
      <c r="L195" s="30"/>
      <c r="M195" s="155" t="s">
        <v>1</v>
      </c>
      <c r="N195" s="156" t="s">
        <v>39</v>
      </c>
      <c r="O195" s="58"/>
      <c r="P195" s="157">
        <f t="shared" si="11"/>
        <v>0</v>
      </c>
      <c r="Q195" s="157">
        <v>6.9999999999999994E-5</v>
      </c>
      <c r="R195" s="157">
        <f t="shared" si="12"/>
        <v>6.9999999999999994E-5</v>
      </c>
      <c r="S195" s="157">
        <v>0</v>
      </c>
      <c r="T195" s="158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176</v>
      </c>
      <c r="AT195" s="159" t="s">
        <v>136</v>
      </c>
      <c r="AU195" s="159" t="s">
        <v>141</v>
      </c>
      <c r="AY195" s="14" t="s">
        <v>134</v>
      </c>
      <c r="BE195" s="160">
        <f t="shared" si="14"/>
        <v>0</v>
      </c>
      <c r="BF195" s="160">
        <f t="shared" si="15"/>
        <v>0</v>
      </c>
      <c r="BG195" s="160">
        <f t="shared" si="16"/>
        <v>0</v>
      </c>
      <c r="BH195" s="160">
        <f t="shared" si="17"/>
        <v>0</v>
      </c>
      <c r="BI195" s="160">
        <f t="shared" si="18"/>
        <v>0</v>
      </c>
      <c r="BJ195" s="14" t="s">
        <v>141</v>
      </c>
      <c r="BK195" s="161">
        <f t="shared" si="19"/>
        <v>0</v>
      </c>
      <c r="BL195" s="14" t="s">
        <v>176</v>
      </c>
      <c r="BM195" s="159" t="s">
        <v>1561</v>
      </c>
    </row>
    <row r="196" spans="1:65" s="2" customFormat="1" ht="16.5" customHeight="1">
      <c r="A196" s="29"/>
      <c r="B196" s="147"/>
      <c r="C196" s="162" t="s">
        <v>575</v>
      </c>
      <c r="D196" s="162" t="s">
        <v>265</v>
      </c>
      <c r="E196" s="163" t="s">
        <v>1562</v>
      </c>
      <c r="F196" s="164" t="s">
        <v>1563</v>
      </c>
      <c r="G196" s="165" t="s">
        <v>318</v>
      </c>
      <c r="H196" s="166">
        <v>1</v>
      </c>
      <c r="I196" s="167"/>
      <c r="J196" s="166">
        <f t="shared" si="10"/>
        <v>0</v>
      </c>
      <c r="K196" s="168"/>
      <c r="L196" s="169"/>
      <c r="M196" s="170" t="s">
        <v>1</v>
      </c>
      <c r="N196" s="171" t="s">
        <v>39</v>
      </c>
      <c r="O196" s="58"/>
      <c r="P196" s="157">
        <f t="shared" si="11"/>
        <v>0</v>
      </c>
      <c r="Q196" s="157">
        <v>0</v>
      </c>
      <c r="R196" s="157">
        <f t="shared" si="12"/>
        <v>0</v>
      </c>
      <c r="S196" s="157">
        <v>0</v>
      </c>
      <c r="T196" s="158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269</v>
      </c>
      <c r="AT196" s="159" t="s">
        <v>265</v>
      </c>
      <c r="AU196" s="159" t="s">
        <v>141</v>
      </c>
      <c r="AY196" s="14" t="s">
        <v>134</v>
      </c>
      <c r="BE196" s="160">
        <f t="shared" si="14"/>
        <v>0</v>
      </c>
      <c r="BF196" s="160">
        <f t="shared" si="15"/>
        <v>0</v>
      </c>
      <c r="BG196" s="160">
        <f t="shared" si="16"/>
        <v>0</v>
      </c>
      <c r="BH196" s="160">
        <f t="shared" si="17"/>
        <v>0</v>
      </c>
      <c r="BI196" s="160">
        <f t="shared" si="18"/>
        <v>0</v>
      </c>
      <c r="BJ196" s="14" t="s">
        <v>141</v>
      </c>
      <c r="BK196" s="161">
        <f t="shared" si="19"/>
        <v>0</v>
      </c>
      <c r="BL196" s="14" t="s">
        <v>176</v>
      </c>
      <c r="BM196" s="159" t="s">
        <v>1564</v>
      </c>
    </row>
    <row r="197" spans="1:65" s="2" customFormat="1" ht="16.5" customHeight="1">
      <c r="A197" s="29"/>
      <c r="B197" s="147"/>
      <c r="C197" s="148" t="s">
        <v>579</v>
      </c>
      <c r="D197" s="148" t="s">
        <v>136</v>
      </c>
      <c r="E197" s="149" t="s">
        <v>1565</v>
      </c>
      <c r="F197" s="150" t="s">
        <v>1566</v>
      </c>
      <c r="G197" s="151" t="s">
        <v>318</v>
      </c>
      <c r="H197" s="152">
        <v>1</v>
      </c>
      <c r="I197" s="153"/>
      <c r="J197" s="152">
        <f t="shared" si="10"/>
        <v>0</v>
      </c>
      <c r="K197" s="154"/>
      <c r="L197" s="30"/>
      <c r="M197" s="155" t="s">
        <v>1</v>
      </c>
      <c r="N197" s="156" t="s">
        <v>39</v>
      </c>
      <c r="O197" s="58"/>
      <c r="P197" s="157">
        <f t="shared" si="11"/>
        <v>0</v>
      </c>
      <c r="Q197" s="157">
        <v>2.4000000000000001E-4</v>
      </c>
      <c r="R197" s="157">
        <f t="shared" si="12"/>
        <v>2.4000000000000001E-4</v>
      </c>
      <c r="S197" s="157">
        <v>0</v>
      </c>
      <c r="T197" s="158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176</v>
      </c>
      <c r="AT197" s="159" t="s">
        <v>136</v>
      </c>
      <c r="AU197" s="159" t="s">
        <v>141</v>
      </c>
      <c r="AY197" s="14" t="s">
        <v>134</v>
      </c>
      <c r="BE197" s="160">
        <f t="shared" si="14"/>
        <v>0</v>
      </c>
      <c r="BF197" s="160">
        <f t="shared" si="15"/>
        <v>0</v>
      </c>
      <c r="BG197" s="160">
        <f t="shared" si="16"/>
        <v>0</v>
      </c>
      <c r="BH197" s="160">
        <f t="shared" si="17"/>
        <v>0</v>
      </c>
      <c r="BI197" s="160">
        <f t="shared" si="18"/>
        <v>0</v>
      </c>
      <c r="BJ197" s="14" t="s">
        <v>141</v>
      </c>
      <c r="BK197" s="161">
        <f t="shared" si="19"/>
        <v>0</v>
      </c>
      <c r="BL197" s="14" t="s">
        <v>176</v>
      </c>
      <c r="BM197" s="159" t="s">
        <v>1567</v>
      </c>
    </row>
    <row r="198" spans="1:65" s="2" customFormat="1" ht="16.5" customHeight="1">
      <c r="A198" s="29"/>
      <c r="B198" s="147"/>
      <c r="C198" s="162" t="s">
        <v>583</v>
      </c>
      <c r="D198" s="162" t="s">
        <v>265</v>
      </c>
      <c r="E198" s="163" t="s">
        <v>1568</v>
      </c>
      <c r="F198" s="164" t="s">
        <v>1569</v>
      </c>
      <c r="G198" s="165" t="s">
        <v>318</v>
      </c>
      <c r="H198" s="166">
        <v>1</v>
      </c>
      <c r="I198" s="167"/>
      <c r="J198" s="166">
        <f t="shared" si="10"/>
        <v>0</v>
      </c>
      <c r="K198" s="168"/>
      <c r="L198" s="169"/>
      <c r="M198" s="170" t="s">
        <v>1</v>
      </c>
      <c r="N198" s="171" t="s">
        <v>39</v>
      </c>
      <c r="O198" s="58"/>
      <c r="P198" s="157">
        <f t="shared" si="11"/>
        <v>0</v>
      </c>
      <c r="Q198" s="157">
        <v>0</v>
      </c>
      <c r="R198" s="157">
        <f t="shared" si="12"/>
        <v>0</v>
      </c>
      <c r="S198" s="157">
        <v>0</v>
      </c>
      <c r="T198" s="158">
        <f t="shared" si="1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269</v>
      </c>
      <c r="AT198" s="159" t="s">
        <v>265</v>
      </c>
      <c r="AU198" s="159" t="s">
        <v>141</v>
      </c>
      <c r="AY198" s="14" t="s">
        <v>134</v>
      </c>
      <c r="BE198" s="160">
        <f t="shared" si="14"/>
        <v>0</v>
      </c>
      <c r="BF198" s="160">
        <f t="shared" si="15"/>
        <v>0</v>
      </c>
      <c r="BG198" s="160">
        <f t="shared" si="16"/>
        <v>0</v>
      </c>
      <c r="BH198" s="160">
        <f t="shared" si="17"/>
        <v>0</v>
      </c>
      <c r="BI198" s="160">
        <f t="shared" si="18"/>
        <v>0</v>
      </c>
      <c r="BJ198" s="14" t="s">
        <v>141</v>
      </c>
      <c r="BK198" s="161">
        <f t="shared" si="19"/>
        <v>0</v>
      </c>
      <c r="BL198" s="14" t="s">
        <v>176</v>
      </c>
      <c r="BM198" s="159" t="s">
        <v>1570</v>
      </c>
    </row>
    <row r="199" spans="1:65" s="2" customFormat="1" ht="24.15" customHeight="1">
      <c r="A199" s="29"/>
      <c r="B199" s="147"/>
      <c r="C199" s="148" t="s">
        <v>585</v>
      </c>
      <c r="D199" s="148" t="s">
        <v>136</v>
      </c>
      <c r="E199" s="149" t="s">
        <v>1571</v>
      </c>
      <c r="F199" s="150" t="s">
        <v>1572</v>
      </c>
      <c r="G199" s="151" t="s">
        <v>228</v>
      </c>
      <c r="H199" s="152">
        <v>0.441</v>
      </c>
      <c r="I199" s="153"/>
      <c r="J199" s="152">
        <f t="shared" si="10"/>
        <v>0</v>
      </c>
      <c r="K199" s="154"/>
      <c r="L199" s="30"/>
      <c r="M199" s="155" t="s">
        <v>1</v>
      </c>
      <c r="N199" s="156" t="s">
        <v>39</v>
      </c>
      <c r="O199" s="58"/>
      <c r="P199" s="157">
        <f t="shared" si="11"/>
        <v>0</v>
      </c>
      <c r="Q199" s="157">
        <v>0</v>
      </c>
      <c r="R199" s="157">
        <f t="shared" si="12"/>
        <v>0</v>
      </c>
      <c r="S199" s="157">
        <v>0</v>
      </c>
      <c r="T199" s="158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176</v>
      </c>
      <c r="AT199" s="159" t="s">
        <v>136</v>
      </c>
      <c r="AU199" s="159" t="s">
        <v>141</v>
      </c>
      <c r="AY199" s="14" t="s">
        <v>134</v>
      </c>
      <c r="BE199" s="160">
        <f t="shared" si="14"/>
        <v>0</v>
      </c>
      <c r="BF199" s="160">
        <f t="shared" si="15"/>
        <v>0</v>
      </c>
      <c r="BG199" s="160">
        <f t="shared" si="16"/>
        <v>0</v>
      </c>
      <c r="BH199" s="160">
        <f t="shared" si="17"/>
        <v>0</v>
      </c>
      <c r="BI199" s="160">
        <f t="shared" si="18"/>
        <v>0</v>
      </c>
      <c r="BJ199" s="14" t="s">
        <v>141</v>
      </c>
      <c r="BK199" s="161">
        <f t="shared" si="19"/>
        <v>0</v>
      </c>
      <c r="BL199" s="14" t="s">
        <v>176</v>
      </c>
      <c r="BM199" s="159" t="s">
        <v>1573</v>
      </c>
    </row>
    <row r="200" spans="1:65" s="12" customFormat="1" ht="22.8" customHeight="1">
      <c r="B200" s="134"/>
      <c r="D200" s="135" t="s">
        <v>72</v>
      </c>
      <c r="E200" s="145" t="s">
        <v>1574</v>
      </c>
      <c r="F200" s="145" t="s">
        <v>1575</v>
      </c>
      <c r="I200" s="137"/>
      <c r="J200" s="146">
        <f>BK200</f>
        <v>0</v>
      </c>
      <c r="L200" s="134"/>
      <c r="M200" s="139"/>
      <c r="N200" s="140"/>
      <c r="O200" s="140"/>
      <c r="P200" s="141">
        <f>SUM(P201:P235)</f>
        <v>0</v>
      </c>
      <c r="Q200" s="140"/>
      <c r="R200" s="141">
        <f>SUM(R201:R235)</f>
        <v>5.8400000000000001E-2</v>
      </c>
      <c r="S200" s="140"/>
      <c r="T200" s="142">
        <f>SUM(T201:T235)</f>
        <v>0</v>
      </c>
      <c r="AR200" s="135" t="s">
        <v>141</v>
      </c>
      <c r="AT200" s="143" t="s">
        <v>72</v>
      </c>
      <c r="AU200" s="143" t="s">
        <v>81</v>
      </c>
      <c r="AY200" s="135" t="s">
        <v>134</v>
      </c>
      <c r="BK200" s="144">
        <f>SUM(BK201:BK235)</f>
        <v>0</v>
      </c>
    </row>
    <row r="201" spans="1:65" s="2" customFormat="1" ht="16.5" customHeight="1">
      <c r="A201" s="29"/>
      <c r="B201" s="147"/>
      <c r="C201" s="148" t="s">
        <v>589</v>
      </c>
      <c r="D201" s="148" t="s">
        <v>136</v>
      </c>
      <c r="E201" s="149" t="s">
        <v>1576</v>
      </c>
      <c r="F201" s="150" t="s">
        <v>1577</v>
      </c>
      <c r="G201" s="151" t="s">
        <v>318</v>
      </c>
      <c r="H201" s="152">
        <v>1</v>
      </c>
      <c r="I201" s="153"/>
      <c r="J201" s="152">
        <f t="shared" ref="J201:J235" si="20">ROUND(I201*H201,3)</f>
        <v>0</v>
      </c>
      <c r="K201" s="154"/>
      <c r="L201" s="30"/>
      <c r="M201" s="155" t="s">
        <v>1</v>
      </c>
      <c r="N201" s="156" t="s">
        <v>39</v>
      </c>
      <c r="O201" s="58"/>
      <c r="P201" s="157">
        <f t="shared" ref="P201:P235" si="21">O201*H201</f>
        <v>0</v>
      </c>
      <c r="Q201" s="157">
        <v>1.0000000000000001E-5</v>
      </c>
      <c r="R201" s="157">
        <f t="shared" ref="R201:R235" si="22">Q201*H201</f>
        <v>1.0000000000000001E-5</v>
      </c>
      <c r="S201" s="157">
        <v>0</v>
      </c>
      <c r="T201" s="158">
        <f t="shared" ref="T201:T235" si="23"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176</v>
      </c>
      <c r="AT201" s="159" t="s">
        <v>136</v>
      </c>
      <c r="AU201" s="159" t="s">
        <v>141</v>
      </c>
      <c r="AY201" s="14" t="s">
        <v>134</v>
      </c>
      <c r="BE201" s="160">
        <f t="shared" ref="BE201:BE235" si="24">IF(N201="základná",J201,0)</f>
        <v>0</v>
      </c>
      <c r="BF201" s="160">
        <f t="shared" ref="BF201:BF235" si="25">IF(N201="znížená",J201,0)</f>
        <v>0</v>
      </c>
      <c r="BG201" s="160">
        <f t="shared" ref="BG201:BG235" si="26">IF(N201="zákl. prenesená",J201,0)</f>
        <v>0</v>
      </c>
      <c r="BH201" s="160">
        <f t="shared" ref="BH201:BH235" si="27">IF(N201="zníž. prenesená",J201,0)</f>
        <v>0</v>
      </c>
      <c r="BI201" s="160">
        <f t="shared" ref="BI201:BI235" si="28">IF(N201="nulová",J201,0)</f>
        <v>0</v>
      </c>
      <c r="BJ201" s="14" t="s">
        <v>141</v>
      </c>
      <c r="BK201" s="161">
        <f t="shared" ref="BK201:BK235" si="29">ROUND(I201*H201,3)</f>
        <v>0</v>
      </c>
      <c r="BL201" s="14" t="s">
        <v>176</v>
      </c>
      <c r="BM201" s="159" t="s">
        <v>1578</v>
      </c>
    </row>
    <row r="202" spans="1:65" s="2" customFormat="1" ht="33" customHeight="1">
      <c r="A202" s="29"/>
      <c r="B202" s="147"/>
      <c r="C202" s="162" t="s">
        <v>591</v>
      </c>
      <c r="D202" s="162" t="s">
        <v>265</v>
      </c>
      <c r="E202" s="163" t="s">
        <v>1579</v>
      </c>
      <c r="F202" s="164" t="s">
        <v>1580</v>
      </c>
      <c r="G202" s="165" t="s">
        <v>318</v>
      </c>
      <c r="H202" s="166">
        <v>1</v>
      </c>
      <c r="I202" s="167"/>
      <c r="J202" s="166">
        <f t="shared" si="20"/>
        <v>0</v>
      </c>
      <c r="K202" s="168"/>
      <c r="L202" s="169"/>
      <c r="M202" s="170" t="s">
        <v>1</v>
      </c>
      <c r="N202" s="171" t="s">
        <v>39</v>
      </c>
      <c r="O202" s="58"/>
      <c r="P202" s="157">
        <f t="shared" si="21"/>
        <v>0</v>
      </c>
      <c r="Q202" s="157">
        <v>0</v>
      </c>
      <c r="R202" s="157">
        <f t="shared" si="22"/>
        <v>0</v>
      </c>
      <c r="S202" s="157">
        <v>0</v>
      </c>
      <c r="T202" s="158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269</v>
      </c>
      <c r="AT202" s="159" t="s">
        <v>265</v>
      </c>
      <c r="AU202" s="159" t="s">
        <v>141</v>
      </c>
      <c r="AY202" s="14" t="s">
        <v>134</v>
      </c>
      <c r="BE202" s="160">
        <f t="shared" si="24"/>
        <v>0</v>
      </c>
      <c r="BF202" s="160">
        <f t="shared" si="25"/>
        <v>0</v>
      </c>
      <c r="BG202" s="160">
        <f t="shared" si="26"/>
        <v>0</v>
      </c>
      <c r="BH202" s="160">
        <f t="shared" si="27"/>
        <v>0</v>
      </c>
      <c r="BI202" s="160">
        <f t="shared" si="28"/>
        <v>0</v>
      </c>
      <c r="BJ202" s="14" t="s">
        <v>141</v>
      </c>
      <c r="BK202" s="161">
        <f t="shared" si="29"/>
        <v>0</v>
      </c>
      <c r="BL202" s="14" t="s">
        <v>176</v>
      </c>
      <c r="BM202" s="159" t="s">
        <v>1581</v>
      </c>
    </row>
    <row r="203" spans="1:65" s="2" customFormat="1" ht="24.15" customHeight="1">
      <c r="A203" s="29"/>
      <c r="B203" s="147"/>
      <c r="C203" s="148" t="s">
        <v>595</v>
      </c>
      <c r="D203" s="148" t="s">
        <v>136</v>
      </c>
      <c r="E203" s="149" t="s">
        <v>1582</v>
      </c>
      <c r="F203" s="150" t="s">
        <v>1583</v>
      </c>
      <c r="G203" s="151" t="s">
        <v>318</v>
      </c>
      <c r="H203" s="152">
        <v>2</v>
      </c>
      <c r="I203" s="153"/>
      <c r="J203" s="152">
        <f t="shared" si="20"/>
        <v>0</v>
      </c>
      <c r="K203" s="154"/>
      <c r="L203" s="30"/>
      <c r="M203" s="155" t="s">
        <v>1</v>
      </c>
      <c r="N203" s="156" t="s">
        <v>39</v>
      </c>
      <c r="O203" s="58"/>
      <c r="P203" s="157">
        <f t="shared" si="21"/>
        <v>0</v>
      </c>
      <c r="Q203" s="157">
        <v>1.0000000000000001E-5</v>
      </c>
      <c r="R203" s="157">
        <f t="shared" si="22"/>
        <v>2.0000000000000002E-5</v>
      </c>
      <c r="S203" s="157">
        <v>0</v>
      </c>
      <c r="T203" s="158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176</v>
      </c>
      <c r="AT203" s="159" t="s">
        <v>136</v>
      </c>
      <c r="AU203" s="159" t="s">
        <v>141</v>
      </c>
      <c r="AY203" s="14" t="s">
        <v>134</v>
      </c>
      <c r="BE203" s="160">
        <f t="shared" si="24"/>
        <v>0</v>
      </c>
      <c r="BF203" s="160">
        <f t="shared" si="25"/>
        <v>0</v>
      </c>
      <c r="BG203" s="160">
        <f t="shared" si="26"/>
        <v>0</v>
      </c>
      <c r="BH203" s="160">
        <f t="shared" si="27"/>
        <v>0</v>
      </c>
      <c r="BI203" s="160">
        <f t="shared" si="28"/>
        <v>0</v>
      </c>
      <c r="BJ203" s="14" t="s">
        <v>141</v>
      </c>
      <c r="BK203" s="161">
        <f t="shared" si="29"/>
        <v>0</v>
      </c>
      <c r="BL203" s="14" t="s">
        <v>176</v>
      </c>
      <c r="BM203" s="159" t="s">
        <v>1584</v>
      </c>
    </row>
    <row r="204" spans="1:65" s="2" customFormat="1" ht="55.5" customHeight="1">
      <c r="A204" s="29"/>
      <c r="B204" s="147"/>
      <c r="C204" s="162" t="s">
        <v>599</v>
      </c>
      <c r="D204" s="162" t="s">
        <v>265</v>
      </c>
      <c r="E204" s="163" t="s">
        <v>1585</v>
      </c>
      <c r="F204" s="164" t="s">
        <v>1586</v>
      </c>
      <c r="G204" s="165" t="s">
        <v>318</v>
      </c>
      <c r="H204" s="166">
        <v>2</v>
      </c>
      <c r="I204" s="167"/>
      <c r="J204" s="166">
        <f t="shared" si="20"/>
        <v>0</v>
      </c>
      <c r="K204" s="168"/>
      <c r="L204" s="169"/>
      <c r="M204" s="170" t="s">
        <v>1</v>
      </c>
      <c r="N204" s="171" t="s">
        <v>39</v>
      </c>
      <c r="O204" s="58"/>
      <c r="P204" s="157">
        <f t="shared" si="21"/>
        <v>0</v>
      </c>
      <c r="Q204" s="157">
        <v>0</v>
      </c>
      <c r="R204" s="157">
        <f t="shared" si="22"/>
        <v>0</v>
      </c>
      <c r="S204" s="157">
        <v>0</v>
      </c>
      <c r="T204" s="158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269</v>
      </c>
      <c r="AT204" s="159" t="s">
        <v>265</v>
      </c>
      <c r="AU204" s="159" t="s">
        <v>141</v>
      </c>
      <c r="AY204" s="14" t="s">
        <v>134</v>
      </c>
      <c r="BE204" s="160">
        <f t="shared" si="24"/>
        <v>0</v>
      </c>
      <c r="BF204" s="160">
        <f t="shared" si="25"/>
        <v>0</v>
      </c>
      <c r="BG204" s="160">
        <f t="shared" si="26"/>
        <v>0</v>
      </c>
      <c r="BH204" s="160">
        <f t="shared" si="27"/>
        <v>0</v>
      </c>
      <c r="BI204" s="160">
        <f t="shared" si="28"/>
        <v>0</v>
      </c>
      <c r="BJ204" s="14" t="s">
        <v>141</v>
      </c>
      <c r="BK204" s="161">
        <f t="shared" si="29"/>
        <v>0</v>
      </c>
      <c r="BL204" s="14" t="s">
        <v>176</v>
      </c>
      <c r="BM204" s="159" t="s">
        <v>1587</v>
      </c>
    </row>
    <row r="205" spans="1:65" s="2" customFormat="1" ht="16.5" customHeight="1">
      <c r="A205" s="29"/>
      <c r="B205" s="147"/>
      <c r="C205" s="148" t="s">
        <v>603</v>
      </c>
      <c r="D205" s="148" t="s">
        <v>136</v>
      </c>
      <c r="E205" s="149" t="s">
        <v>1588</v>
      </c>
      <c r="F205" s="150" t="s">
        <v>1589</v>
      </c>
      <c r="G205" s="151" t="s">
        <v>318</v>
      </c>
      <c r="H205" s="152">
        <v>36</v>
      </c>
      <c r="I205" s="153"/>
      <c r="J205" s="152">
        <f t="shared" si="20"/>
        <v>0</v>
      </c>
      <c r="K205" s="154"/>
      <c r="L205" s="30"/>
      <c r="M205" s="155" t="s">
        <v>1</v>
      </c>
      <c r="N205" s="156" t="s">
        <v>39</v>
      </c>
      <c r="O205" s="58"/>
      <c r="P205" s="157">
        <f t="shared" si="21"/>
        <v>0</v>
      </c>
      <c r="Q205" s="157">
        <v>0</v>
      </c>
      <c r="R205" s="157">
        <f t="shared" si="22"/>
        <v>0</v>
      </c>
      <c r="S205" s="157">
        <v>0</v>
      </c>
      <c r="T205" s="158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176</v>
      </c>
      <c r="AT205" s="159" t="s">
        <v>136</v>
      </c>
      <c r="AU205" s="159" t="s">
        <v>141</v>
      </c>
      <c r="AY205" s="14" t="s">
        <v>134</v>
      </c>
      <c r="BE205" s="160">
        <f t="shared" si="24"/>
        <v>0</v>
      </c>
      <c r="BF205" s="160">
        <f t="shared" si="25"/>
        <v>0</v>
      </c>
      <c r="BG205" s="160">
        <f t="shared" si="26"/>
        <v>0</v>
      </c>
      <c r="BH205" s="160">
        <f t="shared" si="27"/>
        <v>0</v>
      </c>
      <c r="BI205" s="160">
        <f t="shared" si="28"/>
        <v>0</v>
      </c>
      <c r="BJ205" s="14" t="s">
        <v>141</v>
      </c>
      <c r="BK205" s="161">
        <f t="shared" si="29"/>
        <v>0</v>
      </c>
      <c r="BL205" s="14" t="s">
        <v>176</v>
      </c>
      <c r="BM205" s="159" t="s">
        <v>1590</v>
      </c>
    </row>
    <row r="206" spans="1:65" s="2" customFormat="1" ht="66.75" customHeight="1">
      <c r="A206" s="29"/>
      <c r="B206" s="147"/>
      <c r="C206" s="162" t="s">
        <v>607</v>
      </c>
      <c r="D206" s="162" t="s">
        <v>265</v>
      </c>
      <c r="E206" s="163" t="s">
        <v>1591</v>
      </c>
      <c r="F206" s="164" t="s">
        <v>1592</v>
      </c>
      <c r="G206" s="165" t="s">
        <v>318</v>
      </c>
      <c r="H206" s="166">
        <v>36</v>
      </c>
      <c r="I206" s="167"/>
      <c r="J206" s="166">
        <f t="shared" si="20"/>
        <v>0</v>
      </c>
      <c r="K206" s="168"/>
      <c r="L206" s="169"/>
      <c r="M206" s="170" t="s">
        <v>1</v>
      </c>
      <c r="N206" s="171" t="s">
        <v>39</v>
      </c>
      <c r="O206" s="58"/>
      <c r="P206" s="157">
        <f t="shared" si="21"/>
        <v>0</v>
      </c>
      <c r="Q206" s="157">
        <v>0</v>
      </c>
      <c r="R206" s="157">
        <f t="shared" si="22"/>
        <v>0</v>
      </c>
      <c r="S206" s="157">
        <v>0</v>
      </c>
      <c r="T206" s="158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269</v>
      </c>
      <c r="AT206" s="159" t="s">
        <v>265</v>
      </c>
      <c r="AU206" s="159" t="s">
        <v>141</v>
      </c>
      <c r="AY206" s="14" t="s">
        <v>134</v>
      </c>
      <c r="BE206" s="160">
        <f t="shared" si="24"/>
        <v>0</v>
      </c>
      <c r="BF206" s="160">
        <f t="shared" si="25"/>
        <v>0</v>
      </c>
      <c r="BG206" s="160">
        <f t="shared" si="26"/>
        <v>0</v>
      </c>
      <c r="BH206" s="160">
        <f t="shared" si="27"/>
        <v>0</v>
      </c>
      <c r="BI206" s="160">
        <f t="shared" si="28"/>
        <v>0</v>
      </c>
      <c r="BJ206" s="14" t="s">
        <v>141</v>
      </c>
      <c r="BK206" s="161">
        <f t="shared" si="29"/>
        <v>0</v>
      </c>
      <c r="BL206" s="14" t="s">
        <v>176</v>
      </c>
      <c r="BM206" s="159" t="s">
        <v>1593</v>
      </c>
    </row>
    <row r="207" spans="1:65" s="2" customFormat="1" ht="16.5" customHeight="1">
      <c r="A207" s="29"/>
      <c r="B207" s="147"/>
      <c r="C207" s="148" t="s">
        <v>611</v>
      </c>
      <c r="D207" s="148" t="s">
        <v>136</v>
      </c>
      <c r="E207" s="149" t="s">
        <v>1594</v>
      </c>
      <c r="F207" s="150" t="s">
        <v>1595</v>
      </c>
      <c r="G207" s="151" t="s">
        <v>559</v>
      </c>
      <c r="H207" s="152">
        <v>38</v>
      </c>
      <c r="I207" s="153"/>
      <c r="J207" s="152">
        <f t="shared" si="20"/>
        <v>0</v>
      </c>
      <c r="K207" s="154"/>
      <c r="L207" s="30"/>
      <c r="M207" s="155" t="s">
        <v>1</v>
      </c>
      <c r="N207" s="156" t="s">
        <v>39</v>
      </c>
      <c r="O207" s="58"/>
      <c r="P207" s="157">
        <f t="shared" si="21"/>
        <v>0</v>
      </c>
      <c r="Q207" s="157">
        <v>0</v>
      </c>
      <c r="R207" s="157">
        <f t="shared" si="22"/>
        <v>0</v>
      </c>
      <c r="S207" s="157">
        <v>0</v>
      </c>
      <c r="T207" s="158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176</v>
      </c>
      <c r="AT207" s="159" t="s">
        <v>136</v>
      </c>
      <c r="AU207" s="159" t="s">
        <v>141</v>
      </c>
      <c r="AY207" s="14" t="s">
        <v>134</v>
      </c>
      <c r="BE207" s="160">
        <f t="shared" si="24"/>
        <v>0</v>
      </c>
      <c r="BF207" s="160">
        <f t="shared" si="25"/>
        <v>0</v>
      </c>
      <c r="BG207" s="160">
        <f t="shared" si="26"/>
        <v>0</v>
      </c>
      <c r="BH207" s="160">
        <f t="shared" si="27"/>
        <v>0</v>
      </c>
      <c r="BI207" s="160">
        <f t="shared" si="28"/>
        <v>0</v>
      </c>
      <c r="BJ207" s="14" t="s">
        <v>141</v>
      </c>
      <c r="BK207" s="161">
        <f t="shared" si="29"/>
        <v>0</v>
      </c>
      <c r="BL207" s="14" t="s">
        <v>176</v>
      </c>
      <c r="BM207" s="159" t="s">
        <v>1596</v>
      </c>
    </row>
    <row r="208" spans="1:65" s="2" customFormat="1" ht="49.05" customHeight="1">
      <c r="A208" s="29"/>
      <c r="B208" s="147"/>
      <c r="C208" s="162" t="s">
        <v>615</v>
      </c>
      <c r="D208" s="162" t="s">
        <v>265</v>
      </c>
      <c r="E208" s="163" t="s">
        <v>1597</v>
      </c>
      <c r="F208" s="164" t="s">
        <v>1598</v>
      </c>
      <c r="G208" s="165" t="s">
        <v>318</v>
      </c>
      <c r="H208" s="166">
        <v>38</v>
      </c>
      <c r="I208" s="167"/>
      <c r="J208" s="166">
        <f t="shared" si="20"/>
        <v>0</v>
      </c>
      <c r="K208" s="168"/>
      <c r="L208" s="169"/>
      <c r="M208" s="170" t="s">
        <v>1</v>
      </c>
      <c r="N208" s="171" t="s">
        <v>39</v>
      </c>
      <c r="O208" s="58"/>
      <c r="P208" s="157">
        <f t="shared" si="21"/>
        <v>0</v>
      </c>
      <c r="Q208" s="157">
        <v>0</v>
      </c>
      <c r="R208" s="157">
        <f t="shared" si="22"/>
        <v>0</v>
      </c>
      <c r="S208" s="157">
        <v>0</v>
      </c>
      <c r="T208" s="158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269</v>
      </c>
      <c r="AT208" s="159" t="s">
        <v>265</v>
      </c>
      <c r="AU208" s="159" t="s">
        <v>141</v>
      </c>
      <c r="AY208" s="14" t="s">
        <v>134</v>
      </c>
      <c r="BE208" s="160">
        <f t="shared" si="24"/>
        <v>0</v>
      </c>
      <c r="BF208" s="160">
        <f t="shared" si="25"/>
        <v>0</v>
      </c>
      <c r="BG208" s="160">
        <f t="shared" si="26"/>
        <v>0</v>
      </c>
      <c r="BH208" s="160">
        <f t="shared" si="27"/>
        <v>0</v>
      </c>
      <c r="BI208" s="160">
        <f t="shared" si="28"/>
        <v>0</v>
      </c>
      <c r="BJ208" s="14" t="s">
        <v>141</v>
      </c>
      <c r="BK208" s="161">
        <f t="shared" si="29"/>
        <v>0</v>
      </c>
      <c r="BL208" s="14" t="s">
        <v>176</v>
      </c>
      <c r="BM208" s="159" t="s">
        <v>1599</v>
      </c>
    </row>
    <row r="209" spans="1:65" s="2" customFormat="1" ht="16.5" customHeight="1">
      <c r="A209" s="29"/>
      <c r="B209" s="147"/>
      <c r="C209" s="148" t="s">
        <v>619</v>
      </c>
      <c r="D209" s="148" t="s">
        <v>136</v>
      </c>
      <c r="E209" s="149" t="s">
        <v>1600</v>
      </c>
      <c r="F209" s="150" t="s">
        <v>1601</v>
      </c>
      <c r="G209" s="151" t="s">
        <v>318</v>
      </c>
      <c r="H209" s="152">
        <v>74</v>
      </c>
      <c r="I209" s="153"/>
      <c r="J209" s="152">
        <f t="shared" si="20"/>
        <v>0</v>
      </c>
      <c r="K209" s="154"/>
      <c r="L209" s="30"/>
      <c r="M209" s="155" t="s">
        <v>1</v>
      </c>
      <c r="N209" s="156" t="s">
        <v>39</v>
      </c>
      <c r="O209" s="58"/>
      <c r="P209" s="157">
        <f t="shared" si="21"/>
        <v>0</v>
      </c>
      <c r="Q209" s="157">
        <v>0</v>
      </c>
      <c r="R209" s="157">
        <f t="shared" si="22"/>
        <v>0</v>
      </c>
      <c r="S209" s="157">
        <v>0</v>
      </c>
      <c r="T209" s="158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176</v>
      </c>
      <c r="AT209" s="159" t="s">
        <v>136</v>
      </c>
      <c r="AU209" s="159" t="s">
        <v>141</v>
      </c>
      <c r="AY209" s="14" t="s">
        <v>134</v>
      </c>
      <c r="BE209" s="160">
        <f t="shared" si="24"/>
        <v>0</v>
      </c>
      <c r="BF209" s="160">
        <f t="shared" si="25"/>
        <v>0</v>
      </c>
      <c r="BG209" s="160">
        <f t="shared" si="26"/>
        <v>0</v>
      </c>
      <c r="BH209" s="160">
        <f t="shared" si="27"/>
        <v>0</v>
      </c>
      <c r="BI209" s="160">
        <f t="shared" si="28"/>
        <v>0</v>
      </c>
      <c r="BJ209" s="14" t="s">
        <v>141</v>
      </c>
      <c r="BK209" s="161">
        <f t="shared" si="29"/>
        <v>0</v>
      </c>
      <c r="BL209" s="14" t="s">
        <v>176</v>
      </c>
      <c r="BM209" s="159" t="s">
        <v>1602</v>
      </c>
    </row>
    <row r="210" spans="1:65" s="2" customFormat="1" ht="49.05" customHeight="1">
      <c r="A210" s="29"/>
      <c r="B210" s="147"/>
      <c r="C210" s="162" t="s">
        <v>623</v>
      </c>
      <c r="D210" s="162" t="s">
        <v>265</v>
      </c>
      <c r="E210" s="163" t="s">
        <v>1603</v>
      </c>
      <c r="F210" s="164" t="s">
        <v>1604</v>
      </c>
      <c r="G210" s="165" t="s">
        <v>318</v>
      </c>
      <c r="H210" s="166">
        <v>74</v>
      </c>
      <c r="I210" s="167"/>
      <c r="J210" s="166">
        <f t="shared" si="20"/>
        <v>0</v>
      </c>
      <c r="K210" s="168"/>
      <c r="L210" s="169"/>
      <c r="M210" s="170" t="s">
        <v>1</v>
      </c>
      <c r="N210" s="171" t="s">
        <v>39</v>
      </c>
      <c r="O210" s="58"/>
      <c r="P210" s="157">
        <f t="shared" si="21"/>
        <v>0</v>
      </c>
      <c r="Q210" s="157">
        <v>0</v>
      </c>
      <c r="R210" s="157">
        <f t="shared" si="22"/>
        <v>0</v>
      </c>
      <c r="S210" s="157">
        <v>0</v>
      </c>
      <c r="T210" s="158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269</v>
      </c>
      <c r="AT210" s="159" t="s">
        <v>265</v>
      </c>
      <c r="AU210" s="159" t="s">
        <v>141</v>
      </c>
      <c r="AY210" s="14" t="s">
        <v>134</v>
      </c>
      <c r="BE210" s="160">
        <f t="shared" si="24"/>
        <v>0</v>
      </c>
      <c r="BF210" s="160">
        <f t="shared" si="25"/>
        <v>0</v>
      </c>
      <c r="BG210" s="160">
        <f t="shared" si="26"/>
        <v>0</v>
      </c>
      <c r="BH210" s="160">
        <f t="shared" si="27"/>
        <v>0</v>
      </c>
      <c r="BI210" s="160">
        <f t="shared" si="28"/>
        <v>0</v>
      </c>
      <c r="BJ210" s="14" t="s">
        <v>141</v>
      </c>
      <c r="BK210" s="161">
        <f t="shared" si="29"/>
        <v>0</v>
      </c>
      <c r="BL210" s="14" t="s">
        <v>176</v>
      </c>
      <c r="BM210" s="159" t="s">
        <v>1605</v>
      </c>
    </row>
    <row r="211" spans="1:65" s="2" customFormat="1" ht="16.5" customHeight="1">
      <c r="A211" s="29"/>
      <c r="B211" s="147"/>
      <c r="C211" s="148" t="s">
        <v>629</v>
      </c>
      <c r="D211" s="148" t="s">
        <v>136</v>
      </c>
      <c r="E211" s="149" t="s">
        <v>1606</v>
      </c>
      <c r="F211" s="150" t="s">
        <v>1607</v>
      </c>
      <c r="G211" s="151" t="s">
        <v>318</v>
      </c>
      <c r="H211" s="152">
        <v>4</v>
      </c>
      <c r="I211" s="153"/>
      <c r="J211" s="152">
        <f t="shared" si="20"/>
        <v>0</v>
      </c>
      <c r="K211" s="154"/>
      <c r="L211" s="30"/>
      <c r="M211" s="155" t="s">
        <v>1</v>
      </c>
      <c r="N211" s="156" t="s">
        <v>39</v>
      </c>
      <c r="O211" s="58"/>
      <c r="P211" s="157">
        <f t="shared" si="21"/>
        <v>0</v>
      </c>
      <c r="Q211" s="157">
        <v>1.0000000000000001E-5</v>
      </c>
      <c r="R211" s="157">
        <f t="shared" si="22"/>
        <v>4.0000000000000003E-5</v>
      </c>
      <c r="S211" s="157">
        <v>0</v>
      </c>
      <c r="T211" s="158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176</v>
      </c>
      <c r="AT211" s="159" t="s">
        <v>136</v>
      </c>
      <c r="AU211" s="159" t="s">
        <v>141</v>
      </c>
      <c r="AY211" s="14" t="s">
        <v>134</v>
      </c>
      <c r="BE211" s="160">
        <f t="shared" si="24"/>
        <v>0</v>
      </c>
      <c r="BF211" s="160">
        <f t="shared" si="25"/>
        <v>0</v>
      </c>
      <c r="BG211" s="160">
        <f t="shared" si="26"/>
        <v>0</v>
      </c>
      <c r="BH211" s="160">
        <f t="shared" si="27"/>
        <v>0</v>
      </c>
      <c r="BI211" s="160">
        <f t="shared" si="28"/>
        <v>0</v>
      </c>
      <c r="BJ211" s="14" t="s">
        <v>141</v>
      </c>
      <c r="BK211" s="161">
        <f t="shared" si="29"/>
        <v>0</v>
      </c>
      <c r="BL211" s="14" t="s">
        <v>176</v>
      </c>
      <c r="BM211" s="159" t="s">
        <v>1608</v>
      </c>
    </row>
    <row r="212" spans="1:65" s="2" customFormat="1" ht="16.5" customHeight="1">
      <c r="A212" s="29"/>
      <c r="B212" s="147"/>
      <c r="C212" s="162" t="s">
        <v>426</v>
      </c>
      <c r="D212" s="162" t="s">
        <v>265</v>
      </c>
      <c r="E212" s="163" t="s">
        <v>1609</v>
      </c>
      <c r="F212" s="164" t="s">
        <v>1610</v>
      </c>
      <c r="G212" s="165" t="s">
        <v>318</v>
      </c>
      <c r="H212" s="166">
        <v>4</v>
      </c>
      <c r="I212" s="167"/>
      <c r="J212" s="166">
        <f t="shared" si="20"/>
        <v>0</v>
      </c>
      <c r="K212" s="168"/>
      <c r="L212" s="169"/>
      <c r="M212" s="170" t="s">
        <v>1</v>
      </c>
      <c r="N212" s="171" t="s">
        <v>39</v>
      </c>
      <c r="O212" s="58"/>
      <c r="P212" s="157">
        <f t="shared" si="21"/>
        <v>0</v>
      </c>
      <c r="Q212" s="157">
        <v>2.9E-4</v>
      </c>
      <c r="R212" s="157">
        <f t="shared" si="22"/>
        <v>1.16E-3</v>
      </c>
      <c r="S212" s="157">
        <v>0</v>
      </c>
      <c r="T212" s="158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269</v>
      </c>
      <c r="AT212" s="159" t="s">
        <v>265</v>
      </c>
      <c r="AU212" s="159" t="s">
        <v>141</v>
      </c>
      <c r="AY212" s="14" t="s">
        <v>134</v>
      </c>
      <c r="BE212" s="160">
        <f t="shared" si="24"/>
        <v>0</v>
      </c>
      <c r="BF212" s="160">
        <f t="shared" si="25"/>
        <v>0</v>
      </c>
      <c r="BG212" s="160">
        <f t="shared" si="26"/>
        <v>0</v>
      </c>
      <c r="BH212" s="160">
        <f t="shared" si="27"/>
        <v>0</v>
      </c>
      <c r="BI212" s="160">
        <f t="shared" si="28"/>
        <v>0</v>
      </c>
      <c r="BJ212" s="14" t="s">
        <v>141</v>
      </c>
      <c r="BK212" s="161">
        <f t="shared" si="29"/>
        <v>0</v>
      </c>
      <c r="BL212" s="14" t="s">
        <v>176</v>
      </c>
      <c r="BM212" s="159" t="s">
        <v>1611</v>
      </c>
    </row>
    <row r="213" spans="1:65" s="2" customFormat="1" ht="16.5" customHeight="1">
      <c r="A213" s="29"/>
      <c r="B213" s="147"/>
      <c r="C213" s="148" t="s">
        <v>638</v>
      </c>
      <c r="D213" s="148" t="s">
        <v>136</v>
      </c>
      <c r="E213" s="149" t="s">
        <v>1612</v>
      </c>
      <c r="F213" s="150" t="s">
        <v>1613</v>
      </c>
      <c r="G213" s="151" t="s">
        <v>318</v>
      </c>
      <c r="H213" s="152">
        <v>3</v>
      </c>
      <c r="I213" s="153"/>
      <c r="J213" s="152">
        <f t="shared" si="20"/>
        <v>0</v>
      </c>
      <c r="K213" s="154"/>
      <c r="L213" s="30"/>
      <c r="M213" s="155" t="s">
        <v>1</v>
      </c>
      <c r="N213" s="156" t="s">
        <v>39</v>
      </c>
      <c r="O213" s="58"/>
      <c r="P213" s="157">
        <f t="shared" si="21"/>
        <v>0</v>
      </c>
      <c r="Q213" s="157">
        <v>1.0000000000000001E-5</v>
      </c>
      <c r="R213" s="157">
        <f t="shared" si="22"/>
        <v>3.0000000000000004E-5</v>
      </c>
      <c r="S213" s="157">
        <v>0</v>
      </c>
      <c r="T213" s="158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176</v>
      </c>
      <c r="AT213" s="159" t="s">
        <v>136</v>
      </c>
      <c r="AU213" s="159" t="s">
        <v>141</v>
      </c>
      <c r="AY213" s="14" t="s">
        <v>134</v>
      </c>
      <c r="BE213" s="160">
        <f t="shared" si="24"/>
        <v>0</v>
      </c>
      <c r="BF213" s="160">
        <f t="shared" si="25"/>
        <v>0</v>
      </c>
      <c r="BG213" s="160">
        <f t="shared" si="26"/>
        <v>0</v>
      </c>
      <c r="BH213" s="160">
        <f t="shared" si="27"/>
        <v>0</v>
      </c>
      <c r="BI213" s="160">
        <f t="shared" si="28"/>
        <v>0</v>
      </c>
      <c r="BJ213" s="14" t="s">
        <v>141</v>
      </c>
      <c r="BK213" s="161">
        <f t="shared" si="29"/>
        <v>0</v>
      </c>
      <c r="BL213" s="14" t="s">
        <v>176</v>
      </c>
      <c r="BM213" s="159" t="s">
        <v>1614</v>
      </c>
    </row>
    <row r="214" spans="1:65" s="2" customFormat="1" ht="16.5" customHeight="1">
      <c r="A214" s="29"/>
      <c r="B214" s="147"/>
      <c r="C214" s="162" t="s">
        <v>644</v>
      </c>
      <c r="D214" s="162" t="s">
        <v>265</v>
      </c>
      <c r="E214" s="163" t="s">
        <v>1615</v>
      </c>
      <c r="F214" s="164" t="s">
        <v>1616</v>
      </c>
      <c r="G214" s="165" t="s">
        <v>318</v>
      </c>
      <c r="H214" s="166">
        <v>3</v>
      </c>
      <c r="I214" s="167"/>
      <c r="J214" s="166">
        <f t="shared" si="20"/>
        <v>0</v>
      </c>
      <c r="K214" s="168"/>
      <c r="L214" s="169"/>
      <c r="M214" s="170" t="s">
        <v>1</v>
      </c>
      <c r="N214" s="171" t="s">
        <v>39</v>
      </c>
      <c r="O214" s="58"/>
      <c r="P214" s="157">
        <f t="shared" si="21"/>
        <v>0</v>
      </c>
      <c r="Q214" s="157">
        <v>4.4999999999999999E-4</v>
      </c>
      <c r="R214" s="157">
        <f t="shared" si="22"/>
        <v>1.3500000000000001E-3</v>
      </c>
      <c r="S214" s="157">
        <v>0</v>
      </c>
      <c r="T214" s="158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269</v>
      </c>
      <c r="AT214" s="159" t="s">
        <v>265</v>
      </c>
      <c r="AU214" s="159" t="s">
        <v>141</v>
      </c>
      <c r="AY214" s="14" t="s">
        <v>134</v>
      </c>
      <c r="BE214" s="160">
        <f t="shared" si="24"/>
        <v>0</v>
      </c>
      <c r="BF214" s="160">
        <f t="shared" si="25"/>
        <v>0</v>
      </c>
      <c r="BG214" s="160">
        <f t="shared" si="26"/>
        <v>0</v>
      </c>
      <c r="BH214" s="160">
        <f t="shared" si="27"/>
        <v>0</v>
      </c>
      <c r="BI214" s="160">
        <f t="shared" si="28"/>
        <v>0</v>
      </c>
      <c r="BJ214" s="14" t="s">
        <v>141</v>
      </c>
      <c r="BK214" s="161">
        <f t="shared" si="29"/>
        <v>0</v>
      </c>
      <c r="BL214" s="14" t="s">
        <v>176</v>
      </c>
      <c r="BM214" s="159" t="s">
        <v>1617</v>
      </c>
    </row>
    <row r="215" spans="1:65" s="2" customFormat="1" ht="16.5" customHeight="1">
      <c r="A215" s="29"/>
      <c r="B215" s="147"/>
      <c r="C215" s="148" t="s">
        <v>648</v>
      </c>
      <c r="D215" s="148" t="s">
        <v>136</v>
      </c>
      <c r="E215" s="149" t="s">
        <v>1618</v>
      </c>
      <c r="F215" s="150" t="s">
        <v>1619</v>
      </c>
      <c r="G215" s="151" t="s">
        <v>318</v>
      </c>
      <c r="H215" s="152">
        <v>3</v>
      </c>
      <c r="I215" s="153"/>
      <c r="J215" s="152">
        <f t="shared" si="20"/>
        <v>0</v>
      </c>
      <c r="K215" s="154"/>
      <c r="L215" s="30"/>
      <c r="M215" s="155" t="s">
        <v>1</v>
      </c>
      <c r="N215" s="156" t="s">
        <v>39</v>
      </c>
      <c r="O215" s="58"/>
      <c r="P215" s="157">
        <f t="shared" si="21"/>
        <v>0</v>
      </c>
      <c r="Q215" s="157">
        <v>1.0000000000000001E-5</v>
      </c>
      <c r="R215" s="157">
        <f t="shared" si="22"/>
        <v>3.0000000000000004E-5</v>
      </c>
      <c r="S215" s="157">
        <v>0</v>
      </c>
      <c r="T215" s="158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176</v>
      </c>
      <c r="AT215" s="159" t="s">
        <v>136</v>
      </c>
      <c r="AU215" s="159" t="s">
        <v>141</v>
      </c>
      <c r="AY215" s="14" t="s">
        <v>134</v>
      </c>
      <c r="BE215" s="160">
        <f t="shared" si="24"/>
        <v>0</v>
      </c>
      <c r="BF215" s="160">
        <f t="shared" si="25"/>
        <v>0</v>
      </c>
      <c r="BG215" s="160">
        <f t="shared" si="26"/>
        <v>0</v>
      </c>
      <c r="BH215" s="160">
        <f t="shared" si="27"/>
        <v>0</v>
      </c>
      <c r="BI215" s="160">
        <f t="shared" si="28"/>
        <v>0</v>
      </c>
      <c r="BJ215" s="14" t="s">
        <v>141</v>
      </c>
      <c r="BK215" s="161">
        <f t="shared" si="29"/>
        <v>0</v>
      </c>
      <c r="BL215" s="14" t="s">
        <v>176</v>
      </c>
      <c r="BM215" s="159" t="s">
        <v>1620</v>
      </c>
    </row>
    <row r="216" spans="1:65" s="2" customFormat="1" ht="16.5" customHeight="1">
      <c r="A216" s="29"/>
      <c r="B216" s="147"/>
      <c r="C216" s="162" t="s">
        <v>652</v>
      </c>
      <c r="D216" s="162" t="s">
        <v>265</v>
      </c>
      <c r="E216" s="163" t="s">
        <v>1621</v>
      </c>
      <c r="F216" s="164" t="s">
        <v>1622</v>
      </c>
      <c r="G216" s="165" t="s">
        <v>318</v>
      </c>
      <c r="H216" s="166">
        <v>3</v>
      </c>
      <c r="I216" s="167"/>
      <c r="J216" s="166">
        <f t="shared" si="20"/>
        <v>0</v>
      </c>
      <c r="K216" s="168"/>
      <c r="L216" s="169"/>
      <c r="M216" s="170" t="s">
        <v>1</v>
      </c>
      <c r="N216" s="171" t="s">
        <v>39</v>
      </c>
      <c r="O216" s="58"/>
      <c r="P216" s="157">
        <f t="shared" si="21"/>
        <v>0</v>
      </c>
      <c r="Q216" s="157">
        <v>6.4000000000000005E-4</v>
      </c>
      <c r="R216" s="157">
        <f t="shared" si="22"/>
        <v>1.9200000000000003E-3</v>
      </c>
      <c r="S216" s="157">
        <v>0</v>
      </c>
      <c r="T216" s="158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269</v>
      </c>
      <c r="AT216" s="159" t="s">
        <v>265</v>
      </c>
      <c r="AU216" s="159" t="s">
        <v>141</v>
      </c>
      <c r="AY216" s="14" t="s">
        <v>134</v>
      </c>
      <c r="BE216" s="160">
        <f t="shared" si="24"/>
        <v>0</v>
      </c>
      <c r="BF216" s="160">
        <f t="shared" si="25"/>
        <v>0</v>
      </c>
      <c r="BG216" s="160">
        <f t="shared" si="26"/>
        <v>0</v>
      </c>
      <c r="BH216" s="160">
        <f t="shared" si="27"/>
        <v>0</v>
      </c>
      <c r="BI216" s="160">
        <f t="shared" si="28"/>
        <v>0</v>
      </c>
      <c r="BJ216" s="14" t="s">
        <v>141</v>
      </c>
      <c r="BK216" s="161">
        <f t="shared" si="29"/>
        <v>0</v>
      </c>
      <c r="BL216" s="14" t="s">
        <v>176</v>
      </c>
      <c r="BM216" s="159" t="s">
        <v>1623</v>
      </c>
    </row>
    <row r="217" spans="1:65" s="2" customFormat="1" ht="16.5" customHeight="1">
      <c r="A217" s="29"/>
      <c r="B217" s="147"/>
      <c r="C217" s="148" t="s">
        <v>865</v>
      </c>
      <c r="D217" s="148" t="s">
        <v>136</v>
      </c>
      <c r="E217" s="149" t="s">
        <v>1624</v>
      </c>
      <c r="F217" s="150" t="s">
        <v>1625</v>
      </c>
      <c r="G217" s="151" t="s">
        <v>318</v>
      </c>
      <c r="H217" s="152">
        <v>8</v>
      </c>
      <c r="I217" s="153"/>
      <c r="J217" s="152">
        <f t="shared" si="20"/>
        <v>0</v>
      </c>
      <c r="K217" s="154"/>
      <c r="L217" s="30"/>
      <c r="M217" s="155" t="s">
        <v>1</v>
      </c>
      <c r="N217" s="156" t="s">
        <v>39</v>
      </c>
      <c r="O217" s="58"/>
      <c r="P217" s="157">
        <f t="shared" si="21"/>
        <v>0</v>
      </c>
      <c r="Q217" s="157">
        <v>1.0000000000000001E-5</v>
      </c>
      <c r="R217" s="157">
        <f t="shared" si="22"/>
        <v>8.0000000000000007E-5</v>
      </c>
      <c r="S217" s="157">
        <v>0</v>
      </c>
      <c r="T217" s="158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176</v>
      </c>
      <c r="AT217" s="159" t="s">
        <v>136</v>
      </c>
      <c r="AU217" s="159" t="s">
        <v>141</v>
      </c>
      <c r="AY217" s="14" t="s">
        <v>134</v>
      </c>
      <c r="BE217" s="160">
        <f t="shared" si="24"/>
        <v>0</v>
      </c>
      <c r="BF217" s="160">
        <f t="shared" si="25"/>
        <v>0</v>
      </c>
      <c r="BG217" s="160">
        <f t="shared" si="26"/>
        <v>0</v>
      </c>
      <c r="BH217" s="160">
        <f t="shared" si="27"/>
        <v>0</v>
      </c>
      <c r="BI217" s="160">
        <f t="shared" si="28"/>
        <v>0</v>
      </c>
      <c r="BJ217" s="14" t="s">
        <v>141</v>
      </c>
      <c r="BK217" s="161">
        <f t="shared" si="29"/>
        <v>0</v>
      </c>
      <c r="BL217" s="14" t="s">
        <v>176</v>
      </c>
      <c r="BM217" s="159" t="s">
        <v>1626</v>
      </c>
    </row>
    <row r="218" spans="1:65" s="2" customFormat="1" ht="16.5" customHeight="1">
      <c r="A218" s="29"/>
      <c r="B218" s="147"/>
      <c r="C218" s="162" t="s">
        <v>869</v>
      </c>
      <c r="D218" s="162" t="s">
        <v>265</v>
      </c>
      <c r="E218" s="163" t="s">
        <v>1627</v>
      </c>
      <c r="F218" s="164" t="s">
        <v>1628</v>
      </c>
      <c r="G218" s="165" t="s">
        <v>318</v>
      </c>
      <c r="H218" s="166">
        <v>8</v>
      </c>
      <c r="I218" s="167"/>
      <c r="J218" s="166">
        <f t="shared" si="20"/>
        <v>0</v>
      </c>
      <c r="K218" s="168"/>
      <c r="L218" s="169"/>
      <c r="M218" s="170" t="s">
        <v>1</v>
      </c>
      <c r="N218" s="171" t="s">
        <v>39</v>
      </c>
      <c r="O218" s="58"/>
      <c r="P218" s="157">
        <f t="shared" si="21"/>
        <v>0</v>
      </c>
      <c r="Q218" s="157">
        <v>1.01E-3</v>
      </c>
      <c r="R218" s="157">
        <f t="shared" si="22"/>
        <v>8.0800000000000004E-3</v>
      </c>
      <c r="S218" s="157">
        <v>0</v>
      </c>
      <c r="T218" s="158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269</v>
      </c>
      <c r="AT218" s="159" t="s">
        <v>265</v>
      </c>
      <c r="AU218" s="159" t="s">
        <v>141</v>
      </c>
      <c r="AY218" s="14" t="s">
        <v>134</v>
      </c>
      <c r="BE218" s="160">
        <f t="shared" si="24"/>
        <v>0</v>
      </c>
      <c r="BF218" s="160">
        <f t="shared" si="25"/>
        <v>0</v>
      </c>
      <c r="BG218" s="160">
        <f t="shared" si="26"/>
        <v>0</v>
      </c>
      <c r="BH218" s="160">
        <f t="shared" si="27"/>
        <v>0</v>
      </c>
      <c r="BI218" s="160">
        <f t="shared" si="28"/>
        <v>0</v>
      </c>
      <c r="BJ218" s="14" t="s">
        <v>141</v>
      </c>
      <c r="BK218" s="161">
        <f t="shared" si="29"/>
        <v>0</v>
      </c>
      <c r="BL218" s="14" t="s">
        <v>176</v>
      </c>
      <c r="BM218" s="159" t="s">
        <v>1629</v>
      </c>
    </row>
    <row r="219" spans="1:65" s="2" customFormat="1" ht="16.5" customHeight="1">
      <c r="A219" s="29"/>
      <c r="B219" s="147"/>
      <c r="C219" s="148" t="s">
        <v>873</v>
      </c>
      <c r="D219" s="148" t="s">
        <v>136</v>
      </c>
      <c r="E219" s="149" t="s">
        <v>1630</v>
      </c>
      <c r="F219" s="150" t="s">
        <v>1631</v>
      </c>
      <c r="G219" s="151" t="s">
        <v>318</v>
      </c>
      <c r="H219" s="152">
        <v>1</v>
      </c>
      <c r="I219" s="153"/>
      <c r="J219" s="152">
        <f t="shared" si="20"/>
        <v>0</v>
      </c>
      <c r="K219" s="154"/>
      <c r="L219" s="30"/>
      <c r="M219" s="155" t="s">
        <v>1</v>
      </c>
      <c r="N219" s="156" t="s">
        <v>39</v>
      </c>
      <c r="O219" s="58"/>
      <c r="P219" s="157">
        <f t="shared" si="21"/>
        <v>0</v>
      </c>
      <c r="Q219" s="157">
        <v>5.0000000000000002E-5</v>
      </c>
      <c r="R219" s="157">
        <f t="shared" si="22"/>
        <v>5.0000000000000002E-5</v>
      </c>
      <c r="S219" s="157">
        <v>0</v>
      </c>
      <c r="T219" s="158">
        <f t="shared" si="2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176</v>
      </c>
      <c r="AT219" s="159" t="s">
        <v>136</v>
      </c>
      <c r="AU219" s="159" t="s">
        <v>141</v>
      </c>
      <c r="AY219" s="14" t="s">
        <v>134</v>
      </c>
      <c r="BE219" s="160">
        <f t="shared" si="24"/>
        <v>0</v>
      </c>
      <c r="BF219" s="160">
        <f t="shared" si="25"/>
        <v>0</v>
      </c>
      <c r="BG219" s="160">
        <f t="shared" si="26"/>
        <v>0</v>
      </c>
      <c r="BH219" s="160">
        <f t="shared" si="27"/>
        <v>0</v>
      </c>
      <c r="BI219" s="160">
        <f t="shared" si="28"/>
        <v>0</v>
      </c>
      <c r="BJ219" s="14" t="s">
        <v>141</v>
      </c>
      <c r="BK219" s="161">
        <f t="shared" si="29"/>
        <v>0</v>
      </c>
      <c r="BL219" s="14" t="s">
        <v>176</v>
      </c>
      <c r="BM219" s="159" t="s">
        <v>1632</v>
      </c>
    </row>
    <row r="220" spans="1:65" s="2" customFormat="1" ht="24.15" customHeight="1">
      <c r="A220" s="29"/>
      <c r="B220" s="147"/>
      <c r="C220" s="162" t="s">
        <v>877</v>
      </c>
      <c r="D220" s="162" t="s">
        <v>265</v>
      </c>
      <c r="E220" s="163" t="s">
        <v>1633</v>
      </c>
      <c r="F220" s="164" t="s">
        <v>1634</v>
      </c>
      <c r="G220" s="165" t="s">
        <v>318</v>
      </c>
      <c r="H220" s="166">
        <v>1</v>
      </c>
      <c r="I220" s="167"/>
      <c r="J220" s="166">
        <f t="shared" si="20"/>
        <v>0</v>
      </c>
      <c r="K220" s="168"/>
      <c r="L220" s="169"/>
      <c r="M220" s="170" t="s">
        <v>1</v>
      </c>
      <c r="N220" s="171" t="s">
        <v>39</v>
      </c>
      <c r="O220" s="58"/>
      <c r="P220" s="157">
        <f t="shared" si="21"/>
        <v>0</v>
      </c>
      <c r="Q220" s="157">
        <v>1.0300000000000001E-3</v>
      </c>
      <c r="R220" s="157">
        <f t="shared" si="22"/>
        <v>1.0300000000000001E-3</v>
      </c>
      <c r="S220" s="157">
        <v>0</v>
      </c>
      <c r="T220" s="158">
        <f t="shared" si="2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269</v>
      </c>
      <c r="AT220" s="159" t="s">
        <v>265</v>
      </c>
      <c r="AU220" s="159" t="s">
        <v>141</v>
      </c>
      <c r="AY220" s="14" t="s">
        <v>134</v>
      </c>
      <c r="BE220" s="160">
        <f t="shared" si="24"/>
        <v>0</v>
      </c>
      <c r="BF220" s="160">
        <f t="shared" si="25"/>
        <v>0</v>
      </c>
      <c r="BG220" s="160">
        <f t="shared" si="26"/>
        <v>0</v>
      </c>
      <c r="BH220" s="160">
        <f t="shared" si="27"/>
        <v>0</v>
      </c>
      <c r="BI220" s="160">
        <f t="shared" si="28"/>
        <v>0</v>
      </c>
      <c r="BJ220" s="14" t="s">
        <v>141</v>
      </c>
      <c r="BK220" s="161">
        <f t="shared" si="29"/>
        <v>0</v>
      </c>
      <c r="BL220" s="14" t="s">
        <v>176</v>
      </c>
      <c r="BM220" s="159" t="s">
        <v>1635</v>
      </c>
    </row>
    <row r="221" spans="1:65" s="2" customFormat="1" ht="16.5" customHeight="1">
      <c r="A221" s="29"/>
      <c r="B221" s="147"/>
      <c r="C221" s="148" t="s">
        <v>881</v>
      </c>
      <c r="D221" s="148" t="s">
        <v>136</v>
      </c>
      <c r="E221" s="149" t="s">
        <v>1636</v>
      </c>
      <c r="F221" s="150" t="s">
        <v>1637</v>
      </c>
      <c r="G221" s="151" t="s">
        <v>318</v>
      </c>
      <c r="H221" s="152">
        <v>2</v>
      </c>
      <c r="I221" s="153"/>
      <c r="J221" s="152">
        <f t="shared" si="20"/>
        <v>0</v>
      </c>
      <c r="K221" s="154"/>
      <c r="L221" s="30"/>
      <c r="M221" s="155" t="s">
        <v>1</v>
      </c>
      <c r="N221" s="156" t="s">
        <v>39</v>
      </c>
      <c r="O221" s="58"/>
      <c r="P221" s="157">
        <f t="shared" si="21"/>
        <v>0</v>
      </c>
      <c r="Q221" s="157">
        <v>6.0000000000000002E-5</v>
      </c>
      <c r="R221" s="157">
        <f t="shared" si="22"/>
        <v>1.2E-4</v>
      </c>
      <c r="S221" s="157">
        <v>0</v>
      </c>
      <c r="T221" s="158">
        <f t="shared" si="2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176</v>
      </c>
      <c r="AT221" s="159" t="s">
        <v>136</v>
      </c>
      <c r="AU221" s="159" t="s">
        <v>141</v>
      </c>
      <c r="AY221" s="14" t="s">
        <v>134</v>
      </c>
      <c r="BE221" s="160">
        <f t="shared" si="24"/>
        <v>0</v>
      </c>
      <c r="BF221" s="160">
        <f t="shared" si="25"/>
        <v>0</v>
      </c>
      <c r="BG221" s="160">
        <f t="shared" si="26"/>
        <v>0</v>
      </c>
      <c r="BH221" s="160">
        <f t="shared" si="27"/>
        <v>0</v>
      </c>
      <c r="BI221" s="160">
        <f t="shared" si="28"/>
        <v>0</v>
      </c>
      <c r="BJ221" s="14" t="s">
        <v>141</v>
      </c>
      <c r="BK221" s="161">
        <f t="shared" si="29"/>
        <v>0</v>
      </c>
      <c r="BL221" s="14" t="s">
        <v>176</v>
      </c>
      <c r="BM221" s="159" t="s">
        <v>1638</v>
      </c>
    </row>
    <row r="222" spans="1:65" s="2" customFormat="1" ht="24.15" customHeight="1">
      <c r="A222" s="29"/>
      <c r="B222" s="147"/>
      <c r="C222" s="162" t="s">
        <v>885</v>
      </c>
      <c r="D222" s="162" t="s">
        <v>265</v>
      </c>
      <c r="E222" s="163" t="s">
        <v>1639</v>
      </c>
      <c r="F222" s="164" t="s">
        <v>1640</v>
      </c>
      <c r="G222" s="165" t="s">
        <v>318</v>
      </c>
      <c r="H222" s="166">
        <v>2</v>
      </c>
      <c r="I222" s="167"/>
      <c r="J222" s="166">
        <f t="shared" si="20"/>
        <v>0</v>
      </c>
      <c r="K222" s="168"/>
      <c r="L222" s="169"/>
      <c r="M222" s="170" t="s">
        <v>1</v>
      </c>
      <c r="N222" s="171" t="s">
        <v>39</v>
      </c>
      <c r="O222" s="58"/>
      <c r="P222" s="157">
        <f t="shared" si="21"/>
        <v>0</v>
      </c>
      <c r="Q222" s="157">
        <v>2.0400000000000001E-3</v>
      </c>
      <c r="R222" s="157">
        <f t="shared" si="22"/>
        <v>4.0800000000000003E-3</v>
      </c>
      <c r="S222" s="157">
        <v>0</v>
      </c>
      <c r="T222" s="158">
        <f t="shared" si="2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269</v>
      </c>
      <c r="AT222" s="159" t="s">
        <v>265</v>
      </c>
      <c r="AU222" s="159" t="s">
        <v>141</v>
      </c>
      <c r="AY222" s="14" t="s">
        <v>134</v>
      </c>
      <c r="BE222" s="160">
        <f t="shared" si="24"/>
        <v>0</v>
      </c>
      <c r="BF222" s="160">
        <f t="shared" si="25"/>
        <v>0</v>
      </c>
      <c r="BG222" s="160">
        <f t="shared" si="26"/>
        <v>0</v>
      </c>
      <c r="BH222" s="160">
        <f t="shared" si="27"/>
        <v>0</v>
      </c>
      <c r="BI222" s="160">
        <f t="shared" si="28"/>
        <v>0</v>
      </c>
      <c r="BJ222" s="14" t="s">
        <v>141</v>
      </c>
      <c r="BK222" s="161">
        <f t="shared" si="29"/>
        <v>0</v>
      </c>
      <c r="BL222" s="14" t="s">
        <v>176</v>
      </c>
      <c r="BM222" s="159" t="s">
        <v>1641</v>
      </c>
    </row>
    <row r="223" spans="1:65" s="2" customFormat="1" ht="16.5" customHeight="1">
      <c r="A223" s="29"/>
      <c r="B223" s="147"/>
      <c r="C223" s="148" t="s">
        <v>889</v>
      </c>
      <c r="D223" s="148" t="s">
        <v>136</v>
      </c>
      <c r="E223" s="149" t="s">
        <v>1642</v>
      </c>
      <c r="F223" s="150" t="s">
        <v>1643</v>
      </c>
      <c r="G223" s="151" t="s">
        <v>318</v>
      </c>
      <c r="H223" s="152">
        <v>1</v>
      </c>
      <c r="I223" s="153"/>
      <c r="J223" s="152">
        <f t="shared" si="20"/>
        <v>0</v>
      </c>
      <c r="K223" s="154"/>
      <c r="L223" s="30"/>
      <c r="M223" s="155" t="s">
        <v>1</v>
      </c>
      <c r="N223" s="156" t="s">
        <v>39</v>
      </c>
      <c r="O223" s="58"/>
      <c r="P223" s="157">
        <f t="shared" si="21"/>
        <v>0</v>
      </c>
      <c r="Q223" s="157">
        <v>1.0000000000000001E-5</v>
      </c>
      <c r="R223" s="157">
        <f t="shared" si="22"/>
        <v>1.0000000000000001E-5</v>
      </c>
      <c r="S223" s="157">
        <v>0</v>
      </c>
      <c r="T223" s="158">
        <f t="shared" si="2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176</v>
      </c>
      <c r="AT223" s="159" t="s">
        <v>136</v>
      </c>
      <c r="AU223" s="159" t="s">
        <v>141</v>
      </c>
      <c r="AY223" s="14" t="s">
        <v>134</v>
      </c>
      <c r="BE223" s="160">
        <f t="shared" si="24"/>
        <v>0</v>
      </c>
      <c r="BF223" s="160">
        <f t="shared" si="25"/>
        <v>0</v>
      </c>
      <c r="BG223" s="160">
        <f t="shared" si="26"/>
        <v>0</v>
      </c>
      <c r="BH223" s="160">
        <f t="shared" si="27"/>
        <v>0</v>
      </c>
      <c r="BI223" s="160">
        <f t="shared" si="28"/>
        <v>0</v>
      </c>
      <c r="BJ223" s="14" t="s">
        <v>141</v>
      </c>
      <c r="BK223" s="161">
        <f t="shared" si="29"/>
        <v>0</v>
      </c>
      <c r="BL223" s="14" t="s">
        <v>176</v>
      </c>
      <c r="BM223" s="159" t="s">
        <v>1644</v>
      </c>
    </row>
    <row r="224" spans="1:65" s="2" customFormat="1" ht="16.5" customHeight="1">
      <c r="A224" s="29"/>
      <c r="B224" s="147"/>
      <c r="C224" s="162" t="s">
        <v>893</v>
      </c>
      <c r="D224" s="162" t="s">
        <v>265</v>
      </c>
      <c r="E224" s="163" t="s">
        <v>1645</v>
      </c>
      <c r="F224" s="164" t="s">
        <v>1646</v>
      </c>
      <c r="G224" s="165" t="s">
        <v>318</v>
      </c>
      <c r="H224" s="166">
        <v>1</v>
      </c>
      <c r="I224" s="167"/>
      <c r="J224" s="166">
        <f t="shared" si="20"/>
        <v>0</v>
      </c>
      <c r="K224" s="168"/>
      <c r="L224" s="169"/>
      <c r="M224" s="170" t="s">
        <v>1</v>
      </c>
      <c r="N224" s="171" t="s">
        <v>39</v>
      </c>
      <c r="O224" s="58"/>
      <c r="P224" s="157">
        <f t="shared" si="21"/>
        <v>0</v>
      </c>
      <c r="Q224" s="157">
        <v>0</v>
      </c>
      <c r="R224" s="157">
        <f t="shared" si="22"/>
        <v>0</v>
      </c>
      <c r="S224" s="157">
        <v>0</v>
      </c>
      <c r="T224" s="158">
        <f t="shared" si="2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269</v>
      </c>
      <c r="AT224" s="159" t="s">
        <v>265</v>
      </c>
      <c r="AU224" s="159" t="s">
        <v>141</v>
      </c>
      <c r="AY224" s="14" t="s">
        <v>134</v>
      </c>
      <c r="BE224" s="160">
        <f t="shared" si="24"/>
        <v>0</v>
      </c>
      <c r="BF224" s="160">
        <f t="shared" si="25"/>
        <v>0</v>
      </c>
      <c r="BG224" s="160">
        <f t="shared" si="26"/>
        <v>0</v>
      </c>
      <c r="BH224" s="160">
        <f t="shared" si="27"/>
        <v>0</v>
      </c>
      <c r="BI224" s="160">
        <f t="shared" si="28"/>
        <v>0</v>
      </c>
      <c r="BJ224" s="14" t="s">
        <v>141</v>
      </c>
      <c r="BK224" s="161">
        <f t="shared" si="29"/>
        <v>0</v>
      </c>
      <c r="BL224" s="14" t="s">
        <v>176</v>
      </c>
      <c r="BM224" s="159" t="s">
        <v>1647</v>
      </c>
    </row>
    <row r="225" spans="1:65" s="2" customFormat="1" ht="16.5" customHeight="1">
      <c r="A225" s="29"/>
      <c r="B225" s="147"/>
      <c r="C225" s="148" t="s">
        <v>897</v>
      </c>
      <c r="D225" s="148" t="s">
        <v>136</v>
      </c>
      <c r="E225" s="149" t="s">
        <v>1648</v>
      </c>
      <c r="F225" s="150" t="s">
        <v>1649</v>
      </c>
      <c r="G225" s="151" t="s">
        <v>318</v>
      </c>
      <c r="H225" s="152">
        <v>1</v>
      </c>
      <c r="I225" s="153"/>
      <c r="J225" s="152">
        <f t="shared" si="20"/>
        <v>0</v>
      </c>
      <c r="K225" s="154"/>
      <c r="L225" s="30"/>
      <c r="M225" s="155" t="s">
        <v>1</v>
      </c>
      <c r="N225" s="156" t="s">
        <v>39</v>
      </c>
      <c r="O225" s="58"/>
      <c r="P225" s="157">
        <f t="shared" si="21"/>
        <v>0</v>
      </c>
      <c r="Q225" s="157">
        <v>2.0000000000000002E-5</v>
      </c>
      <c r="R225" s="157">
        <f t="shared" si="22"/>
        <v>2.0000000000000002E-5</v>
      </c>
      <c r="S225" s="157">
        <v>0</v>
      </c>
      <c r="T225" s="158">
        <f t="shared" si="2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176</v>
      </c>
      <c r="AT225" s="159" t="s">
        <v>136</v>
      </c>
      <c r="AU225" s="159" t="s">
        <v>141</v>
      </c>
      <c r="AY225" s="14" t="s">
        <v>134</v>
      </c>
      <c r="BE225" s="160">
        <f t="shared" si="24"/>
        <v>0</v>
      </c>
      <c r="BF225" s="160">
        <f t="shared" si="25"/>
        <v>0</v>
      </c>
      <c r="BG225" s="160">
        <f t="shared" si="26"/>
        <v>0</v>
      </c>
      <c r="BH225" s="160">
        <f t="shared" si="27"/>
        <v>0</v>
      </c>
      <c r="BI225" s="160">
        <f t="shared" si="28"/>
        <v>0</v>
      </c>
      <c r="BJ225" s="14" t="s">
        <v>141</v>
      </c>
      <c r="BK225" s="161">
        <f t="shared" si="29"/>
        <v>0</v>
      </c>
      <c r="BL225" s="14" t="s">
        <v>176</v>
      </c>
      <c r="BM225" s="159" t="s">
        <v>1650</v>
      </c>
    </row>
    <row r="226" spans="1:65" s="2" customFormat="1" ht="16.5" customHeight="1">
      <c r="A226" s="29"/>
      <c r="B226" s="147"/>
      <c r="C226" s="162" t="s">
        <v>901</v>
      </c>
      <c r="D226" s="162" t="s">
        <v>265</v>
      </c>
      <c r="E226" s="163" t="s">
        <v>1651</v>
      </c>
      <c r="F226" s="164" t="s">
        <v>1652</v>
      </c>
      <c r="G226" s="165" t="s">
        <v>318</v>
      </c>
      <c r="H226" s="166">
        <v>1</v>
      </c>
      <c r="I226" s="167"/>
      <c r="J226" s="166">
        <f t="shared" si="20"/>
        <v>0</v>
      </c>
      <c r="K226" s="168"/>
      <c r="L226" s="169"/>
      <c r="M226" s="170" t="s">
        <v>1</v>
      </c>
      <c r="N226" s="171" t="s">
        <v>39</v>
      </c>
      <c r="O226" s="58"/>
      <c r="P226" s="157">
        <f t="shared" si="21"/>
        <v>0</v>
      </c>
      <c r="Q226" s="157">
        <v>0</v>
      </c>
      <c r="R226" s="157">
        <f t="shared" si="22"/>
        <v>0</v>
      </c>
      <c r="S226" s="157">
        <v>0</v>
      </c>
      <c r="T226" s="158">
        <f t="shared" si="2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269</v>
      </c>
      <c r="AT226" s="159" t="s">
        <v>265</v>
      </c>
      <c r="AU226" s="159" t="s">
        <v>141</v>
      </c>
      <c r="AY226" s="14" t="s">
        <v>134</v>
      </c>
      <c r="BE226" s="160">
        <f t="shared" si="24"/>
        <v>0</v>
      </c>
      <c r="BF226" s="160">
        <f t="shared" si="25"/>
        <v>0</v>
      </c>
      <c r="BG226" s="160">
        <f t="shared" si="26"/>
        <v>0</v>
      </c>
      <c r="BH226" s="160">
        <f t="shared" si="27"/>
        <v>0</v>
      </c>
      <c r="BI226" s="160">
        <f t="shared" si="28"/>
        <v>0</v>
      </c>
      <c r="BJ226" s="14" t="s">
        <v>141</v>
      </c>
      <c r="BK226" s="161">
        <f t="shared" si="29"/>
        <v>0</v>
      </c>
      <c r="BL226" s="14" t="s">
        <v>176</v>
      </c>
      <c r="BM226" s="159" t="s">
        <v>1653</v>
      </c>
    </row>
    <row r="227" spans="1:65" s="2" customFormat="1" ht="16.5" customHeight="1">
      <c r="A227" s="29"/>
      <c r="B227" s="147"/>
      <c r="C227" s="148" t="s">
        <v>905</v>
      </c>
      <c r="D227" s="148" t="s">
        <v>136</v>
      </c>
      <c r="E227" s="149" t="s">
        <v>1654</v>
      </c>
      <c r="F227" s="150" t="s">
        <v>1655</v>
      </c>
      <c r="G227" s="151" t="s">
        <v>318</v>
      </c>
      <c r="H227" s="152">
        <v>1</v>
      </c>
      <c r="I227" s="153"/>
      <c r="J227" s="152">
        <f t="shared" si="20"/>
        <v>0</v>
      </c>
      <c r="K227" s="154"/>
      <c r="L227" s="30"/>
      <c r="M227" s="155" t="s">
        <v>1</v>
      </c>
      <c r="N227" s="156" t="s">
        <v>39</v>
      </c>
      <c r="O227" s="58"/>
      <c r="P227" s="157">
        <f t="shared" si="21"/>
        <v>0</v>
      </c>
      <c r="Q227" s="157">
        <v>4.0000000000000003E-5</v>
      </c>
      <c r="R227" s="157">
        <f t="shared" si="22"/>
        <v>4.0000000000000003E-5</v>
      </c>
      <c r="S227" s="157">
        <v>0</v>
      </c>
      <c r="T227" s="158">
        <f t="shared" si="2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176</v>
      </c>
      <c r="AT227" s="159" t="s">
        <v>136</v>
      </c>
      <c r="AU227" s="159" t="s">
        <v>141</v>
      </c>
      <c r="AY227" s="14" t="s">
        <v>134</v>
      </c>
      <c r="BE227" s="160">
        <f t="shared" si="24"/>
        <v>0</v>
      </c>
      <c r="BF227" s="160">
        <f t="shared" si="25"/>
        <v>0</v>
      </c>
      <c r="BG227" s="160">
        <f t="shared" si="26"/>
        <v>0</v>
      </c>
      <c r="BH227" s="160">
        <f t="shared" si="27"/>
        <v>0</v>
      </c>
      <c r="BI227" s="160">
        <f t="shared" si="28"/>
        <v>0</v>
      </c>
      <c r="BJ227" s="14" t="s">
        <v>141</v>
      </c>
      <c r="BK227" s="161">
        <f t="shared" si="29"/>
        <v>0</v>
      </c>
      <c r="BL227" s="14" t="s">
        <v>176</v>
      </c>
      <c r="BM227" s="159" t="s">
        <v>1656</v>
      </c>
    </row>
    <row r="228" spans="1:65" s="2" customFormat="1" ht="33" customHeight="1">
      <c r="A228" s="29"/>
      <c r="B228" s="147"/>
      <c r="C228" s="162" t="s">
        <v>909</v>
      </c>
      <c r="D228" s="162" t="s">
        <v>265</v>
      </c>
      <c r="E228" s="163" t="s">
        <v>1657</v>
      </c>
      <c r="F228" s="164" t="s">
        <v>1658</v>
      </c>
      <c r="G228" s="165" t="s">
        <v>318</v>
      </c>
      <c r="H228" s="166">
        <v>1</v>
      </c>
      <c r="I228" s="167"/>
      <c r="J228" s="166">
        <f t="shared" si="20"/>
        <v>0</v>
      </c>
      <c r="K228" s="168"/>
      <c r="L228" s="169"/>
      <c r="M228" s="170" t="s">
        <v>1</v>
      </c>
      <c r="N228" s="171" t="s">
        <v>39</v>
      </c>
      <c r="O228" s="58"/>
      <c r="P228" s="157">
        <f t="shared" si="21"/>
        <v>0</v>
      </c>
      <c r="Q228" s="157">
        <v>7.9100000000000004E-3</v>
      </c>
      <c r="R228" s="157">
        <f t="shared" si="22"/>
        <v>7.9100000000000004E-3</v>
      </c>
      <c r="S228" s="157">
        <v>0</v>
      </c>
      <c r="T228" s="158">
        <f t="shared" si="2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269</v>
      </c>
      <c r="AT228" s="159" t="s">
        <v>265</v>
      </c>
      <c r="AU228" s="159" t="s">
        <v>141</v>
      </c>
      <c r="AY228" s="14" t="s">
        <v>134</v>
      </c>
      <c r="BE228" s="160">
        <f t="shared" si="24"/>
        <v>0</v>
      </c>
      <c r="BF228" s="160">
        <f t="shared" si="25"/>
        <v>0</v>
      </c>
      <c r="BG228" s="160">
        <f t="shared" si="26"/>
        <v>0</v>
      </c>
      <c r="BH228" s="160">
        <f t="shared" si="27"/>
        <v>0</v>
      </c>
      <c r="BI228" s="160">
        <f t="shared" si="28"/>
        <v>0</v>
      </c>
      <c r="BJ228" s="14" t="s">
        <v>141</v>
      </c>
      <c r="BK228" s="161">
        <f t="shared" si="29"/>
        <v>0</v>
      </c>
      <c r="BL228" s="14" t="s">
        <v>176</v>
      </c>
      <c r="BM228" s="159" t="s">
        <v>1659</v>
      </c>
    </row>
    <row r="229" spans="1:65" s="2" customFormat="1" ht="16.5" customHeight="1">
      <c r="A229" s="29"/>
      <c r="B229" s="147"/>
      <c r="C229" s="148" t="s">
        <v>913</v>
      </c>
      <c r="D229" s="148" t="s">
        <v>136</v>
      </c>
      <c r="E229" s="149" t="s">
        <v>1660</v>
      </c>
      <c r="F229" s="150" t="s">
        <v>1661</v>
      </c>
      <c r="G229" s="151" t="s">
        <v>318</v>
      </c>
      <c r="H229" s="152">
        <v>1</v>
      </c>
      <c r="I229" s="153"/>
      <c r="J229" s="152">
        <f t="shared" si="20"/>
        <v>0</v>
      </c>
      <c r="K229" s="154"/>
      <c r="L229" s="30"/>
      <c r="M229" s="155" t="s">
        <v>1</v>
      </c>
      <c r="N229" s="156" t="s">
        <v>39</v>
      </c>
      <c r="O229" s="58"/>
      <c r="P229" s="157">
        <f t="shared" si="21"/>
        <v>0</v>
      </c>
      <c r="Q229" s="157">
        <v>6.0000000000000002E-5</v>
      </c>
      <c r="R229" s="157">
        <f t="shared" si="22"/>
        <v>6.0000000000000002E-5</v>
      </c>
      <c r="S229" s="157">
        <v>0</v>
      </c>
      <c r="T229" s="158">
        <f t="shared" si="2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176</v>
      </c>
      <c r="AT229" s="159" t="s">
        <v>136</v>
      </c>
      <c r="AU229" s="159" t="s">
        <v>141</v>
      </c>
      <c r="AY229" s="14" t="s">
        <v>134</v>
      </c>
      <c r="BE229" s="160">
        <f t="shared" si="24"/>
        <v>0</v>
      </c>
      <c r="BF229" s="160">
        <f t="shared" si="25"/>
        <v>0</v>
      </c>
      <c r="BG229" s="160">
        <f t="shared" si="26"/>
        <v>0</v>
      </c>
      <c r="BH229" s="160">
        <f t="shared" si="27"/>
        <v>0</v>
      </c>
      <c r="BI229" s="160">
        <f t="shared" si="28"/>
        <v>0</v>
      </c>
      <c r="BJ229" s="14" t="s">
        <v>141</v>
      </c>
      <c r="BK229" s="161">
        <f t="shared" si="29"/>
        <v>0</v>
      </c>
      <c r="BL229" s="14" t="s">
        <v>176</v>
      </c>
      <c r="BM229" s="159" t="s">
        <v>1662</v>
      </c>
    </row>
    <row r="230" spans="1:65" s="2" customFormat="1" ht="33" customHeight="1">
      <c r="A230" s="29"/>
      <c r="B230" s="147"/>
      <c r="C230" s="162" t="s">
        <v>917</v>
      </c>
      <c r="D230" s="162" t="s">
        <v>265</v>
      </c>
      <c r="E230" s="163" t="s">
        <v>1663</v>
      </c>
      <c r="F230" s="164" t="s">
        <v>1664</v>
      </c>
      <c r="G230" s="165" t="s">
        <v>318</v>
      </c>
      <c r="H230" s="166">
        <v>1</v>
      </c>
      <c r="I230" s="167"/>
      <c r="J230" s="166">
        <f t="shared" si="20"/>
        <v>0</v>
      </c>
      <c r="K230" s="168"/>
      <c r="L230" s="169"/>
      <c r="M230" s="170" t="s">
        <v>1</v>
      </c>
      <c r="N230" s="171" t="s">
        <v>39</v>
      </c>
      <c r="O230" s="58"/>
      <c r="P230" s="157">
        <f t="shared" si="21"/>
        <v>0</v>
      </c>
      <c r="Q230" s="157">
        <v>1.4030000000000001E-2</v>
      </c>
      <c r="R230" s="157">
        <f t="shared" si="22"/>
        <v>1.4030000000000001E-2</v>
      </c>
      <c r="S230" s="157">
        <v>0</v>
      </c>
      <c r="T230" s="158">
        <f t="shared" si="2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269</v>
      </c>
      <c r="AT230" s="159" t="s">
        <v>265</v>
      </c>
      <c r="AU230" s="159" t="s">
        <v>141</v>
      </c>
      <c r="AY230" s="14" t="s">
        <v>134</v>
      </c>
      <c r="BE230" s="160">
        <f t="shared" si="24"/>
        <v>0</v>
      </c>
      <c r="BF230" s="160">
        <f t="shared" si="25"/>
        <v>0</v>
      </c>
      <c r="BG230" s="160">
        <f t="shared" si="26"/>
        <v>0</v>
      </c>
      <c r="BH230" s="160">
        <f t="shared" si="27"/>
        <v>0</v>
      </c>
      <c r="BI230" s="160">
        <f t="shared" si="28"/>
        <v>0</v>
      </c>
      <c r="BJ230" s="14" t="s">
        <v>141</v>
      </c>
      <c r="BK230" s="161">
        <f t="shared" si="29"/>
        <v>0</v>
      </c>
      <c r="BL230" s="14" t="s">
        <v>176</v>
      </c>
      <c r="BM230" s="159" t="s">
        <v>1665</v>
      </c>
    </row>
    <row r="231" spans="1:65" s="2" customFormat="1" ht="16.5" customHeight="1">
      <c r="A231" s="29"/>
      <c r="B231" s="147"/>
      <c r="C231" s="148" t="s">
        <v>921</v>
      </c>
      <c r="D231" s="148" t="s">
        <v>136</v>
      </c>
      <c r="E231" s="149" t="s">
        <v>1666</v>
      </c>
      <c r="F231" s="150" t="s">
        <v>1667</v>
      </c>
      <c r="G231" s="151" t="s">
        <v>318</v>
      </c>
      <c r="H231" s="152">
        <v>1</v>
      </c>
      <c r="I231" s="153"/>
      <c r="J231" s="152">
        <f t="shared" si="20"/>
        <v>0</v>
      </c>
      <c r="K231" s="154"/>
      <c r="L231" s="30"/>
      <c r="M231" s="155" t="s">
        <v>1</v>
      </c>
      <c r="N231" s="156" t="s">
        <v>39</v>
      </c>
      <c r="O231" s="58"/>
      <c r="P231" s="157">
        <f t="shared" si="21"/>
        <v>0</v>
      </c>
      <c r="Q231" s="157">
        <v>6.0000000000000002E-5</v>
      </c>
      <c r="R231" s="157">
        <f t="shared" si="22"/>
        <v>6.0000000000000002E-5</v>
      </c>
      <c r="S231" s="157">
        <v>0</v>
      </c>
      <c r="T231" s="158">
        <f t="shared" si="2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176</v>
      </c>
      <c r="AT231" s="159" t="s">
        <v>136</v>
      </c>
      <c r="AU231" s="159" t="s">
        <v>141</v>
      </c>
      <c r="AY231" s="14" t="s">
        <v>134</v>
      </c>
      <c r="BE231" s="160">
        <f t="shared" si="24"/>
        <v>0</v>
      </c>
      <c r="BF231" s="160">
        <f t="shared" si="25"/>
        <v>0</v>
      </c>
      <c r="BG231" s="160">
        <f t="shared" si="26"/>
        <v>0</v>
      </c>
      <c r="BH231" s="160">
        <f t="shared" si="27"/>
        <v>0</v>
      </c>
      <c r="BI231" s="160">
        <f t="shared" si="28"/>
        <v>0</v>
      </c>
      <c r="BJ231" s="14" t="s">
        <v>141</v>
      </c>
      <c r="BK231" s="161">
        <f t="shared" si="29"/>
        <v>0</v>
      </c>
      <c r="BL231" s="14" t="s">
        <v>176</v>
      </c>
      <c r="BM231" s="159" t="s">
        <v>1668</v>
      </c>
    </row>
    <row r="232" spans="1:65" s="2" customFormat="1" ht="33" customHeight="1">
      <c r="A232" s="29"/>
      <c r="B232" s="147"/>
      <c r="C232" s="162" t="s">
        <v>925</v>
      </c>
      <c r="D232" s="162" t="s">
        <v>265</v>
      </c>
      <c r="E232" s="163" t="s">
        <v>1669</v>
      </c>
      <c r="F232" s="164" t="s">
        <v>1670</v>
      </c>
      <c r="G232" s="165" t="s">
        <v>318</v>
      </c>
      <c r="H232" s="166">
        <v>1</v>
      </c>
      <c r="I232" s="167"/>
      <c r="J232" s="166">
        <f t="shared" si="20"/>
        <v>0</v>
      </c>
      <c r="K232" s="168"/>
      <c r="L232" s="169"/>
      <c r="M232" s="170" t="s">
        <v>1</v>
      </c>
      <c r="N232" s="171" t="s">
        <v>39</v>
      </c>
      <c r="O232" s="58"/>
      <c r="P232" s="157">
        <f t="shared" si="21"/>
        <v>0</v>
      </c>
      <c r="Q232" s="157">
        <v>1.8270000000000002E-2</v>
      </c>
      <c r="R232" s="157">
        <f t="shared" si="22"/>
        <v>1.8270000000000002E-2</v>
      </c>
      <c r="S232" s="157">
        <v>0</v>
      </c>
      <c r="T232" s="158">
        <f t="shared" si="2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269</v>
      </c>
      <c r="AT232" s="159" t="s">
        <v>265</v>
      </c>
      <c r="AU232" s="159" t="s">
        <v>141</v>
      </c>
      <c r="AY232" s="14" t="s">
        <v>134</v>
      </c>
      <c r="BE232" s="160">
        <f t="shared" si="24"/>
        <v>0</v>
      </c>
      <c r="BF232" s="160">
        <f t="shared" si="25"/>
        <v>0</v>
      </c>
      <c r="BG232" s="160">
        <f t="shared" si="26"/>
        <v>0</v>
      </c>
      <c r="BH232" s="160">
        <f t="shared" si="27"/>
        <v>0</v>
      </c>
      <c r="BI232" s="160">
        <f t="shared" si="28"/>
        <v>0</v>
      </c>
      <c r="BJ232" s="14" t="s">
        <v>141</v>
      </c>
      <c r="BK232" s="161">
        <f t="shared" si="29"/>
        <v>0</v>
      </c>
      <c r="BL232" s="14" t="s">
        <v>176</v>
      </c>
      <c r="BM232" s="159" t="s">
        <v>1671</v>
      </c>
    </row>
    <row r="233" spans="1:65" s="2" customFormat="1" ht="16.5" customHeight="1">
      <c r="A233" s="29"/>
      <c r="B233" s="147"/>
      <c r="C233" s="148" t="s">
        <v>929</v>
      </c>
      <c r="D233" s="148" t="s">
        <v>136</v>
      </c>
      <c r="E233" s="149" t="s">
        <v>1672</v>
      </c>
      <c r="F233" s="150" t="s">
        <v>1673</v>
      </c>
      <c r="G233" s="151" t="s">
        <v>318</v>
      </c>
      <c r="H233" s="152">
        <v>74</v>
      </c>
      <c r="I233" s="153"/>
      <c r="J233" s="152">
        <f t="shared" si="20"/>
        <v>0</v>
      </c>
      <c r="K233" s="154"/>
      <c r="L233" s="30"/>
      <c r="M233" s="155" t="s">
        <v>1</v>
      </c>
      <c r="N233" s="156" t="s">
        <v>39</v>
      </c>
      <c r="O233" s="58"/>
      <c r="P233" s="157">
        <f t="shared" si="21"/>
        <v>0</v>
      </c>
      <c r="Q233" s="157">
        <v>0</v>
      </c>
      <c r="R233" s="157">
        <f t="shared" si="22"/>
        <v>0</v>
      </c>
      <c r="S233" s="157">
        <v>0</v>
      </c>
      <c r="T233" s="158">
        <f t="shared" si="2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176</v>
      </c>
      <c r="AT233" s="159" t="s">
        <v>136</v>
      </c>
      <c r="AU233" s="159" t="s">
        <v>141</v>
      </c>
      <c r="AY233" s="14" t="s">
        <v>134</v>
      </c>
      <c r="BE233" s="160">
        <f t="shared" si="24"/>
        <v>0</v>
      </c>
      <c r="BF233" s="160">
        <f t="shared" si="25"/>
        <v>0</v>
      </c>
      <c r="BG233" s="160">
        <f t="shared" si="26"/>
        <v>0</v>
      </c>
      <c r="BH233" s="160">
        <f t="shared" si="27"/>
        <v>0</v>
      </c>
      <c r="BI233" s="160">
        <f t="shared" si="28"/>
        <v>0</v>
      </c>
      <c r="BJ233" s="14" t="s">
        <v>141</v>
      </c>
      <c r="BK233" s="161">
        <f t="shared" si="29"/>
        <v>0</v>
      </c>
      <c r="BL233" s="14" t="s">
        <v>176</v>
      </c>
      <c r="BM233" s="159" t="s">
        <v>1674</v>
      </c>
    </row>
    <row r="234" spans="1:65" s="2" customFormat="1" ht="24.15" customHeight="1">
      <c r="A234" s="29"/>
      <c r="B234" s="147"/>
      <c r="C234" s="162" t="s">
        <v>933</v>
      </c>
      <c r="D234" s="162" t="s">
        <v>265</v>
      </c>
      <c r="E234" s="163" t="s">
        <v>1675</v>
      </c>
      <c r="F234" s="164" t="s">
        <v>1676</v>
      </c>
      <c r="G234" s="165" t="s">
        <v>318</v>
      </c>
      <c r="H234" s="166">
        <v>74</v>
      </c>
      <c r="I234" s="167"/>
      <c r="J234" s="166">
        <f t="shared" si="20"/>
        <v>0</v>
      </c>
      <c r="K234" s="168"/>
      <c r="L234" s="169"/>
      <c r="M234" s="170" t="s">
        <v>1</v>
      </c>
      <c r="N234" s="171" t="s">
        <v>39</v>
      </c>
      <c r="O234" s="58"/>
      <c r="P234" s="157">
        <f t="shared" si="21"/>
        <v>0</v>
      </c>
      <c r="Q234" s="157">
        <v>0</v>
      </c>
      <c r="R234" s="157">
        <f t="shared" si="22"/>
        <v>0</v>
      </c>
      <c r="S234" s="157">
        <v>0</v>
      </c>
      <c r="T234" s="158">
        <f t="shared" si="2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269</v>
      </c>
      <c r="AT234" s="159" t="s">
        <v>265</v>
      </c>
      <c r="AU234" s="159" t="s">
        <v>141</v>
      </c>
      <c r="AY234" s="14" t="s">
        <v>134</v>
      </c>
      <c r="BE234" s="160">
        <f t="shared" si="24"/>
        <v>0</v>
      </c>
      <c r="BF234" s="160">
        <f t="shared" si="25"/>
        <v>0</v>
      </c>
      <c r="BG234" s="160">
        <f t="shared" si="26"/>
        <v>0</v>
      </c>
      <c r="BH234" s="160">
        <f t="shared" si="27"/>
        <v>0</v>
      </c>
      <c r="BI234" s="160">
        <f t="shared" si="28"/>
        <v>0</v>
      </c>
      <c r="BJ234" s="14" t="s">
        <v>141</v>
      </c>
      <c r="BK234" s="161">
        <f t="shared" si="29"/>
        <v>0</v>
      </c>
      <c r="BL234" s="14" t="s">
        <v>176</v>
      </c>
      <c r="BM234" s="159" t="s">
        <v>1677</v>
      </c>
    </row>
    <row r="235" spans="1:65" s="2" customFormat="1" ht="21.75" customHeight="1">
      <c r="A235" s="29"/>
      <c r="B235" s="147"/>
      <c r="C235" s="148" t="s">
        <v>935</v>
      </c>
      <c r="D235" s="148" t="s">
        <v>136</v>
      </c>
      <c r="E235" s="149" t="s">
        <v>1678</v>
      </c>
      <c r="F235" s="150" t="s">
        <v>1679</v>
      </c>
      <c r="G235" s="151" t="s">
        <v>228</v>
      </c>
      <c r="H235" s="152">
        <v>5.8000000000000003E-2</v>
      </c>
      <c r="I235" s="153"/>
      <c r="J235" s="152">
        <f t="shared" si="20"/>
        <v>0</v>
      </c>
      <c r="K235" s="154"/>
      <c r="L235" s="30"/>
      <c r="M235" s="155" t="s">
        <v>1</v>
      </c>
      <c r="N235" s="156" t="s">
        <v>39</v>
      </c>
      <c r="O235" s="58"/>
      <c r="P235" s="157">
        <f t="shared" si="21"/>
        <v>0</v>
      </c>
      <c r="Q235" s="157">
        <v>0</v>
      </c>
      <c r="R235" s="157">
        <f t="shared" si="22"/>
        <v>0</v>
      </c>
      <c r="S235" s="157">
        <v>0</v>
      </c>
      <c r="T235" s="158">
        <f t="shared" si="2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176</v>
      </c>
      <c r="AT235" s="159" t="s">
        <v>136</v>
      </c>
      <c r="AU235" s="159" t="s">
        <v>141</v>
      </c>
      <c r="AY235" s="14" t="s">
        <v>134</v>
      </c>
      <c r="BE235" s="160">
        <f t="shared" si="24"/>
        <v>0</v>
      </c>
      <c r="BF235" s="160">
        <f t="shared" si="25"/>
        <v>0</v>
      </c>
      <c r="BG235" s="160">
        <f t="shared" si="26"/>
        <v>0</v>
      </c>
      <c r="BH235" s="160">
        <f t="shared" si="27"/>
        <v>0</v>
      </c>
      <c r="BI235" s="160">
        <f t="shared" si="28"/>
        <v>0</v>
      </c>
      <c r="BJ235" s="14" t="s">
        <v>141</v>
      </c>
      <c r="BK235" s="161">
        <f t="shared" si="29"/>
        <v>0</v>
      </c>
      <c r="BL235" s="14" t="s">
        <v>176</v>
      </c>
      <c r="BM235" s="159" t="s">
        <v>1680</v>
      </c>
    </row>
    <row r="236" spans="1:65" s="12" customFormat="1" ht="22.8" customHeight="1">
      <c r="B236" s="134"/>
      <c r="D236" s="135" t="s">
        <v>72</v>
      </c>
      <c r="E236" s="145" t="s">
        <v>1681</v>
      </c>
      <c r="F236" s="145" t="s">
        <v>1682</v>
      </c>
      <c r="I236" s="137"/>
      <c r="J236" s="146">
        <f>BK236</f>
        <v>0</v>
      </c>
      <c r="L236" s="134"/>
      <c r="M236" s="139"/>
      <c r="N236" s="140"/>
      <c r="O236" s="140"/>
      <c r="P236" s="141">
        <f>SUM(P237:P264)</f>
        <v>0</v>
      </c>
      <c r="Q236" s="140"/>
      <c r="R236" s="141">
        <f>SUM(R237:R264)</f>
        <v>1.8021529999999999</v>
      </c>
      <c r="S236" s="140"/>
      <c r="T236" s="142">
        <f>SUM(T237:T264)</f>
        <v>2.1008999999999998</v>
      </c>
      <c r="AR236" s="135" t="s">
        <v>141</v>
      </c>
      <c r="AT236" s="143" t="s">
        <v>72</v>
      </c>
      <c r="AU236" s="143" t="s">
        <v>81</v>
      </c>
      <c r="AY236" s="135" t="s">
        <v>134</v>
      </c>
      <c r="BK236" s="144">
        <f>SUM(BK237:BK264)</f>
        <v>0</v>
      </c>
    </row>
    <row r="237" spans="1:65" s="2" customFormat="1" ht="16.5" customHeight="1">
      <c r="A237" s="29"/>
      <c r="B237" s="147"/>
      <c r="C237" s="148" t="s">
        <v>939</v>
      </c>
      <c r="D237" s="148" t="s">
        <v>136</v>
      </c>
      <c r="E237" s="149" t="s">
        <v>1683</v>
      </c>
      <c r="F237" s="150" t="s">
        <v>1684</v>
      </c>
      <c r="G237" s="151" t="s">
        <v>318</v>
      </c>
      <c r="H237" s="152">
        <v>30</v>
      </c>
      <c r="I237" s="153"/>
      <c r="J237" s="152">
        <f t="shared" ref="J237:J260" si="30">ROUND(I237*H237,3)</f>
        <v>0</v>
      </c>
      <c r="K237" s="154"/>
      <c r="L237" s="30"/>
      <c r="M237" s="155" t="s">
        <v>1</v>
      </c>
      <c r="N237" s="156" t="s">
        <v>39</v>
      </c>
      <c r="O237" s="58"/>
      <c r="P237" s="157">
        <f t="shared" ref="P237:P260" si="31">O237*H237</f>
        <v>0</v>
      </c>
      <c r="Q237" s="157">
        <v>1.011E-4</v>
      </c>
      <c r="R237" s="157">
        <f t="shared" ref="R237:R260" si="32">Q237*H237</f>
        <v>3.0330000000000001E-3</v>
      </c>
      <c r="S237" s="157">
        <v>7.0029999999999995E-2</v>
      </c>
      <c r="T237" s="158">
        <f t="shared" ref="T237:T260" si="33">S237*H237</f>
        <v>2.1008999999999998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176</v>
      </c>
      <c r="AT237" s="159" t="s">
        <v>136</v>
      </c>
      <c r="AU237" s="159" t="s">
        <v>141</v>
      </c>
      <c r="AY237" s="14" t="s">
        <v>134</v>
      </c>
      <c r="BE237" s="160">
        <f t="shared" ref="BE237:BE260" si="34">IF(N237="základná",J237,0)</f>
        <v>0</v>
      </c>
      <c r="BF237" s="160">
        <f t="shared" ref="BF237:BF260" si="35">IF(N237="znížená",J237,0)</f>
        <v>0</v>
      </c>
      <c r="BG237" s="160">
        <f t="shared" ref="BG237:BG260" si="36">IF(N237="zákl. prenesená",J237,0)</f>
        <v>0</v>
      </c>
      <c r="BH237" s="160">
        <f t="shared" ref="BH237:BH260" si="37">IF(N237="zníž. prenesená",J237,0)</f>
        <v>0</v>
      </c>
      <c r="BI237" s="160">
        <f t="shared" ref="BI237:BI260" si="38">IF(N237="nulová",J237,0)</f>
        <v>0</v>
      </c>
      <c r="BJ237" s="14" t="s">
        <v>141</v>
      </c>
      <c r="BK237" s="161">
        <f t="shared" ref="BK237:BK260" si="39">ROUND(I237*H237,3)</f>
        <v>0</v>
      </c>
      <c r="BL237" s="14" t="s">
        <v>176</v>
      </c>
      <c r="BM237" s="159" t="s">
        <v>1685</v>
      </c>
    </row>
    <row r="238" spans="1:65" s="2" customFormat="1" ht="33" customHeight="1">
      <c r="A238" s="29"/>
      <c r="B238" s="147"/>
      <c r="C238" s="148" t="s">
        <v>943</v>
      </c>
      <c r="D238" s="148" t="s">
        <v>136</v>
      </c>
      <c r="E238" s="149" t="s">
        <v>1686</v>
      </c>
      <c r="F238" s="150" t="s">
        <v>1687</v>
      </c>
      <c r="G238" s="151" t="s">
        <v>318</v>
      </c>
      <c r="H238" s="152">
        <v>2</v>
      </c>
      <c r="I238" s="153"/>
      <c r="J238" s="152">
        <f t="shared" si="30"/>
        <v>0</v>
      </c>
      <c r="K238" s="154"/>
      <c r="L238" s="30"/>
      <c r="M238" s="155" t="s">
        <v>1</v>
      </c>
      <c r="N238" s="156" t="s">
        <v>39</v>
      </c>
      <c r="O238" s="58"/>
      <c r="P238" s="157">
        <f t="shared" si="31"/>
        <v>0</v>
      </c>
      <c r="Q238" s="157">
        <v>2.0000000000000002E-5</v>
      </c>
      <c r="R238" s="157">
        <f t="shared" si="32"/>
        <v>4.0000000000000003E-5</v>
      </c>
      <c r="S238" s="157">
        <v>0</v>
      </c>
      <c r="T238" s="158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176</v>
      </c>
      <c r="AT238" s="159" t="s">
        <v>136</v>
      </c>
      <c r="AU238" s="159" t="s">
        <v>141</v>
      </c>
      <c r="AY238" s="14" t="s">
        <v>134</v>
      </c>
      <c r="BE238" s="160">
        <f t="shared" si="34"/>
        <v>0</v>
      </c>
      <c r="BF238" s="160">
        <f t="shared" si="35"/>
        <v>0</v>
      </c>
      <c r="BG238" s="160">
        <f t="shared" si="36"/>
        <v>0</v>
      </c>
      <c r="BH238" s="160">
        <f t="shared" si="37"/>
        <v>0</v>
      </c>
      <c r="BI238" s="160">
        <f t="shared" si="38"/>
        <v>0</v>
      </c>
      <c r="BJ238" s="14" t="s">
        <v>141</v>
      </c>
      <c r="BK238" s="161">
        <f t="shared" si="39"/>
        <v>0</v>
      </c>
      <c r="BL238" s="14" t="s">
        <v>176</v>
      </c>
      <c r="BM238" s="159" t="s">
        <v>1688</v>
      </c>
    </row>
    <row r="239" spans="1:65" s="2" customFormat="1" ht="33" customHeight="1">
      <c r="A239" s="29"/>
      <c r="B239" s="147"/>
      <c r="C239" s="162" t="s">
        <v>947</v>
      </c>
      <c r="D239" s="162" t="s">
        <v>265</v>
      </c>
      <c r="E239" s="163" t="s">
        <v>1689</v>
      </c>
      <c r="F239" s="164" t="s">
        <v>1690</v>
      </c>
      <c r="G239" s="165" t="s">
        <v>318</v>
      </c>
      <c r="H239" s="166">
        <v>2</v>
      </c>
      <c r="I239" s="167"/>
      <c r="J239" s="166">
        <f t="shared" si="30"/>
        <v>0</v>
      </c>
      <c r="K239" s="168"/>
      <c r="L239" s="169"/>
      <c r="M239" s="170" t="s">
        <v>1</v>
      </c>
      <c r="N239" s="171" t="s">
        <v>39</v>
      </c>
      <c r="O239" s="58"/>
      <c r="P239" s="157">
        <f t="shared" si="31"/>
        <v>0</v>
      </c>
      <c r="Q239" s="157">
        <v>8.2900000000000005E-3</v>
      </c>
      <c r="R239" s="157">
        <f t="shared" si="32"/>
        <v>1.6580000000000001E-2</v>
      </c>
      <c r="S239" s="157">
        <v>0</v>
      </c>
      <c r="T239" s="158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269</v>
      </c>
      <c r="AT239" s="159" t="s">
        <v>265</v>
      </c>
      <c r="AU239" s="159" t="s">
        <v>141</v>
      </c>
      <c r="AY239" s="14" t="s">
        <v>134</v>
      </c>
      <c r="BE239" s="160">
        <f t="shared" si="34"/>
        <v>0</v>
      </c>
      <c r="BF239" s="160">
        <f t="shared" si="35"/>
        <v>0</v>
      </c>
      <c r="BG239" s="160">
        <f t="shared" si="36"/>
        <v>0</v>
      </c>
      <c r="BH239" s="160">
        <f t="shared" si="37"/>
        <v>0</v>
      </c>
      <c r="BI239" s="160">
        <f t="shared" si="38"/>
        <v>0</v>
      </c>
      <c r="BJ239" s="14" t="s">
        <v>141</v>
      </c>
      <c r="BK239" s="161">
        <f t="shared" si="39"/>
        <v>0</v>
      </c>
      <c r="BL239" s="14" t="s">
        <v>176</v>
      </c>
      <c r="BM239" s="159" t="s">
        <v>1691</v>
      </c>
    </row>
    <row r="240" spans="1:65" s="2" customFormat="1" ht="24.15" customHeight="1">
      <c r="A240" s="29"/>
      <c r="B240" s="147"/>
      <c r="C240" s="148" t="s">
        <v>951</v>
      </c>
      <c r="D240" s="148" t="s">
        <v>136</v>
      </c>
      <c r="E240" s="149" t="s">
        <v>1692</v>
      </c>
      <c r="F240" s="150" t="s">
        <v>1693</v>
      </c>
      <c r="G240" s="151" t="s">
        <v>318</v>
      </c>
      <c r="H240" s="152">
        <v>2</v>
      </c>
      <c r="I240" s="153"/>
      <c r="J240" s="152">
        <f t="shared" si="30"/>
        <v>0</v>
      </c>
      <c r="K240" s="154"/>
      <c r="L240" s="30"/>
      <c r="M240" s="155" t="s">
        <v>1</v>
      </c>
      <c r="N240" s="156" t="s">
        <v>39</v>
      </c>
      <c r="O240" s="58"/>
      <c r="P240" s="157">
        <f t="shared" si="31"/>
        <v>0</v>
      </c>
      <c r="Q240" s="157">
        <v>2.0000000000000002E-5</v>
      </c>
      <c r="R240" s="157">
        <f t="shared" si="32"/>
        <v>4.0000000000000003E-5</v>
      </c>
      <c r="S240" s="157">
        <v>0</v>
      </c>
      <c r="T240" s="158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176</v>
      </c>
      <c r="AT240" s="159" t="s">
        <v>136</v>
      </c>
      <c r="AU240" s="159" t="s">
        <v>141</v>
      </c>
      <c r="AY240" s="14" t="s">
        <v>134</v>
      </c>
      <c r="BE240" s="160">
        <f t="shared" si="34"/>
        <v>0</v>
      </c>
      <c r="BF240" s="160">
        <f t="shared" si="35"/>
        <v>0</v>
      </c>
      <c r="BG240" s="160">
        <f t="shared" si="36"/>
        <v>0</v>
      </c>
      <c r="BH240" s="160">
        <f t="shared" si="37"/>
        <v>0</v>
      </c>
      <c r="BI240" s="160">
        <f t="shared" si="38"/>
        <v>0</v>
      </c>
      <c r="BJ240" s="14" t="s">
        <v>141</v>
      </c>
      <c r="BK240" s="161">
        <f t="shared" si="39"/>
        <v>0</v>
      </c>
      <c r="BL240" s="14" t="s">
        <v>176</v>
      </c>
      <c r="BM240" s="159" t="s">
        <v>1694</v>
      </c>
    </row>
    <row r="241" spans="1:65" s="2" customFormat="1" ht="33" customHeight="1">
      <c r="A241" s="29"/>
      <c r="B241" s="147"/>
      <c r="C241" s="162" t="s">
        <v>955</v>
      </c>
      <c r="D241" s="162" t="s">
        <v>265</v>
      </c>
      <c r="E241" s="163" t="s">
        <v>1695</v>
      </c>
      <c r="F241" s="164" t="s">
        <v>1696</v>
      </c>
      <c r="G241" s="165" t="s">
        <v>318</v>
      </c>
      <c r="H241" s="166">
        <v>2</v>
      </c>
      <c r="I241" s="167"/>
      <c r="J241" s="166">
        <f t="shared" si="30"/>
        <v>0</v>
      </c>
      <c r="K241" s="168"/>
      <c r="L241" s="169"/>
      <c r="M241" s="170" t="s">
        <v>1</v>
      </c>
      <c r="N241" s="171" t="s">
        <v>39</v>
      </c>
      <c r="O241" s="58"/>
      <c r="P241" s="157">
        <f t="shared" si="31"/>
        <v>0</v>
      </c>
      <c r="Q241" s="157">
        <v>1.84E-2</v>
      </c>
      <c r="R241" s="157">
        <f t="shared" si="32"/>
        <v>3.6799999999999999E-2</v>
      </c>
      <c r="S241" s="157">
        <v>0</v>
      </c>
      <c r="T241" s="158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269</v>
      </c>
      <c r="AT241" s="159" t="s">
        <v>265</v>
      </c>
      <c r="AU241" s="159" t="s">
        <v>141</v>
      </c>
      <c r="AY241" s="14" t="s">
        <v>134</v>
      </c>
      <c r="BE241" s="160">
        <f t="shared" si="34"/>
        <v>0</v>
      </c>
      <c r="BF241" s="160">
        <f t="shared" si="35"/>
        <v>0</v>
      </c>
      <c r="BG241" s="160">
        <f t="shared" si="36"/>
        <v>0</v>
      </c>
      <c r="BH241" s="160">
        <f t="shared" si="37"/>
        <v>0</v>
      </c>
      <c r="BI241" s="160">
        <f t="shared" si="38"/>
        <v>0</v>
      </c>
      <c r="BJ241" s="14" t="s">
        <v>141</v>
      </c>
      <c r="BK241" s="161">
        <f t="shared" si="39"/>
        <v>0</v>
      </c>
      <c r="BL241" s="14" t="s">
        <v>176</v>
      </c>
      <c r="BM241" s="159" t="s">
        <v>1697</v>
      </c>
    </row>
    <row r="242" spans="1:65" s="2" customFormat="1" ht="24.15" customHeight="1">
      <c r="A242" s="29"/>
      <c r="B242" s="147"/>
      <c r="C242" s="148" t="s">
        <v>960</v>
      </c>
      <c r="D242" s="148" t="s">
        <v>136</v>
      </c>
      <c r="E242" s="149" t="s">
        <v>1698</v>
      </c>
      <c r="F242" s="150" t="s">
        <v>1699</v>
      </c>
      <c r="G242" s="151" t="s">
        <v>318</v>
      </c>
      <c r="H242" s="152">
        <v>1</v>
      </c>
      <c r="I242" s="153"/>
      <c r="J242" s="152">
        <f t="shared" si="30"/>
        <v>0</v>
      </c>
      <c r="K242" s="154"/>
      <c r="L242" s="30"/>
      <c r="M242" s="155" t="s">
        <v>1</v>
      </c>
      <c r="N242" s="156" t="s">
        <v>39</v>
      </c>
      <c r="O242" s="58"/>
      <c r="P242" s="157">
        <f t="shared" si="31"/>
        <v>0</v>
      </c>
      <c r="Q242" s="157">
        <v>2.0000000000000002E-5</v>
      </c>
      <c r="R242" s="157">
        <f t="shared" si="32"/>
        <v>2.0000000000000002E-5</v>
      </c>
      <c r="S242" s="157">
        <v>0</v>
      </c>
      <c r="T242" s="158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176</v>
      </c>
      <c r="AT242" s="159" t="s">
        <v>136</v>
      </c>
      <c r="AU242" s="159" t="s">
        <v>141</v>
      </c>
      <c r="AY242" s="14" t="s">
        <v>134</v>
      </c>
      <c r="BE242" s="160">
        <f t="shared" si="34"/>
        <v>0</v>
      </c>
      <c r="BF242" s="160">
        <f t="shared" si="35"/>
        <v>0</v>
      </c>
      <c r="BG242" s="160">
        <f t="shared" si="36"/>
        <v>0</v>
      </c>
      <c r="BH242" s="160">
        <f t="shared" si="37"/>
        <v>0</v>
      </c>
      <c r="BI242" s="160">
        <f t="shared" si="38"/>
        <v>0</v>
      </c>
      <c r="BJ242" s="14" t="s">
        <v>141</v>
      </c>
      <c r="BK242" s="161">
        <f t="shared" si="39"/>
        <v>0</v>
      </c>
      <c r="BL242" s="14" t="s">
        <v>176</v>
      </c>
      <c r="BM242" s="159" t="s">
        <v>1700</v>
      </c>
    </row>
    <row r="243" spans="1:65" s="2" customFormat="1" ht="33" customHeight="1">
      <c r="A243" s="29"/>
      <c r="B243" s="147"/>
      <c r="C243" s="162" t="s">
        <v>964</v>
      </c>
      <c r="D243" s="162" t="s">
        <v>265</v>
      </c>
      <c r="E243" s="163" t="s">
        <v>1701</v>
      </c>
      <c r="F243" s="164" t="s">
        <v>1702</v>
      </c>
      <c r="G243" s="165" t="s">
        <v>318</v>
      </c>
      <c r="H243" s="166">
        <v>1</v>
      </c>
      <c r="I243" s="167"/>
      <c r="J243" s="166">
        <f t="shared" si="30"/>
        <v>0</v>
      </c>
      <c r="K243" s="168"/>
      <c r="L243" s="169"/>
      <c r="M243" s="170" t="s">
        <v>1</v>
      </c>
      <c r="N243" s="171" t="s">
        <v>39</v>
      </c>
      <c r="O243" s="58"/>
      <c r="P243" s="157">
        <f t="shared" si="31"/>
        <v>0</v>
      </c>
      <c r="Q243" s="157">
        <v>1.8919999999999999E-2</v>
      </c>
      <c r="R243" s="157">
        <f t="shared" si="32"/>
        <v>1.8919999999999999E-2</v>
      </c>
      <c r="S243" s="157">
        <v>0</v>
      </c>
      <c r="T243" s="158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9" t="s">
        <v>269</v>
      </c>
      <c r="AT243" s="159" t="s">
        <v>265</v>
      </c>
      <c r="AU243" s="159" t="s">
        <v>141</v>
      </c>
      <c r="AY243" s="14" t="s">
        <v>134</v>
      </c>
      <c r="BE243" s="160">
        <f t="shared" si="34"/>
        <v>0</v>
      </c>
      <c r="BF243" s="160">
        <f t="shared" si="35"/>
        <v>0</v>
      </c>
      <c r="BG243" s="160">
        <f t="shared" si="36"/>
        <v>0</v>
      </c>
      <c r="BH243" s="160">
        <f t="shared" si="37"/>
        <v>0</v>
      </c>
      <c r="BI243" s="160">
        <f t="shared" si="38"/>
        <v>0</v>
      </c>
      <c r="BJ243" s="14" t="s">
        <v>141</v>
      </c>
      <c r="BK243" s="161">
        <f t="shared" si="39"/>
        <v>0</v>
      </c>
      <c r="BL243" s="14" t="s">
        <v>176</v>
      </c>
      <c r="BM243" s="159" t="s">
        <v>1703</v>
      </c>
    </row>
    <row r="244" spans="1:65" s="2" customFormat="1" ht="24.15" customHeight="1">
      <c r="A244" s="29"/>
      <c r="B244" s="147"/>
      <c r="C244" s="148" t="s">
        <v>966</v>
      </c>
      <c r="D244" s="148" t="s">
        <v>136</v>
      </c>
      <c r="E244" s="149" t="s">
        <v>1704</v>
      </c>
      <c r="F244" s="150" t="s">
        <v>1705</v>
      </c>
      <c r="G244" s="151" t="s">
        <v>318</v>
      </c>
      <c r="H244" s="152">
        <v>5</v>
      </c>
      <c r="I244" s="153"/>
      <c r="J244" s="152">
        <f t="shared" si="30"/>
        <v>0</v>
      </c>
      <c r="K244" s="154"/>
      <c r="L244" s="30"/>
      <c r="M244" s="155" t="s">
        <v>1</v>
      </c>
      <c r="N244" s="156" t="s">
        <v>39</v>
      </c>
      <c r="O244" s="58"/>
      <c r="P244" s="157">
        <f t="shared" si="31"/>
        <v>0</v>
      </c>
      <c r="Q244" s="157">
        <v>2.0000000000000002E-5</v>
      </c>
      <c r="R244" s="157">
        <f t="shared" si="32"/>
        <v>1E-4</v>
      </c>
      <c r="S244" s="157">
        <v>0</v>
      </c>
      <c r="T244" s="158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176</v>
      </c>
      <c r="AT244" s="159" t="s">
        <v>136</v>
      </c>
      <c r="AU244" s="159" t="s">
        <v>141</v>
      </c>
      <c r="AY244" s="14" t="s">
        <v>134</v>
      </c>
      <c r="BE244" s="160">
        <f t="shared" si="34"/>
        <v>0</v>
      </c>
      <c r="BF244" s="160">
        <f t="shared" si="35"/>
        <v>0</v>
      </c>
      <c r="BG244" s="160">
        <f t="shared" si="36"/>
        <v>0</v>
      </c>
      <c r="BH244" s="160">
        <f t="shared" si="37"/>
        <v>0</v>
      </c>
      <c r="BI244" s="160">
        <f t="shared" si="38"/>
        <v>0</v>
      </c>
      <c r="BJ244" s="14" t="s">
        <v>141</v>
      </c>
      <c r="BK244" s="161">
        <f t="shared" si="39"/>
        <v>0</v>
      </c>
      <c r="BL244" s="14" t="s">
        <v>176</v>
      </c>
      <c r="BM244" s="159" t="s">
        <v>1706</v>
      </c>
    </row>
    <row r="245" spans="1:65" s="2" customFormat="1" ht="33" customHeight="1">
      <c r="A245" s="29"/>
      <c r="B245" s="147"/>
      <c r="C245" s="162" t="s">
        <v>970</v>
      </c>
      <c r="D245" s="162" t="s">
        <v>265</v>
      </c>
      <c r="E245" s="163" t="s">
        <v>1707</v>
      </c>
      <c r="F245" s="164" t="s">
        <v>1708</v>
      </c>
      <c r="G245" s="165" t="s">
        <v>318</v>
      </c>
      <c r="H245" s="166">
        <v>2</v>
      </c>
      <c r="I245" s="167"/>
      <c r="J245" s="166">
        <f t="shared" si="30"/>
        <v>0</v>
      </c>
      <c r="K245" s="168"/>
      <c r="L245" s="169"/>
      <c r="M245" s="170" t="s">
        <v>1</v>
      </c>
      <c r="N245" s="171" t="s">
        <v>39</v>
      </c>
      <c r="O245" s="58"/>
      <c r="P245" s="157">
        <f t="shared" si="31"/>
        <v>0</v>
      </c>
      <c r="Q245" s="157">
        <v>2.2079999999999999E-2</v>
      </c>
      <c r="R245" s="157">
        <f t="shared" si="32"/>
        <v>4.4159999999999998E-2</v>
      </c>
      <c r="S245" s="157">
        <v>0</v>
      </c>
      <c r="T245" s="158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9" t="s">
        <v>269</v>
      </c>
      <c r="AT245" s="159" t="s">
        <v>265</v>
      </c>
      <c r="AU245" s="159" t="s">
        <v>141</v>
      </c>
      <c r="AY245" s="14" t="s">
        <v>134</v>
      </c>
      <c r="BE245" s="160">
        <f t="shared" si="34"/>
        <v>0</v>
      </c>
      <c r="BF245" s="160">
        <f t="shared" si="35"/>
        <v>0</v>
      </c>
      <c r="BG245" s="160">
        <f t="shared" si="36"/>
        <v>0</v>
      </c>
      <c r="BH245" s="160">
        <f t="shared" si="37"/>
        <v>0</v>
      </c>
      <c r="BI245" s="160">
        <f t="shared" si="38"/>
        <v>0</v>
      </c>
      <c r="BJ245" s="14" t="s">
        <v>141</v>
      </c>
      <c r="BK245" s="161">
        <f t="shared" si="39"/>
        <v>0</v>
      </c>
      <c r="BL245" s="14" t="s">
        <v>176</v>
      </c>
      <c r="BM245" s="159" t="s">
        <v>1709</v>
      </c>
    </row>
    <row r="246" spans="1:65" s="2" customFormat="1" ht="33" customHeight="1">
      <c r="A246" s="29"/>
      <c r="B246" s="147"/>
      <c r="C246" s="162" t="s">
        <v>974</v>
      </c>
      <c r="D246" s="162" t="s">
        <v>265</v>
      </c>
      <c r="E246" s="163" t="s">
        <v>1710</v>
      </c>
      <c r="F246" s="164" t="s">
        <v>1711</v>
      </c>
      <c r="G246" s="165" t="s">
        <v>318</v>
      </c>
      <c r="H246" s="166">
        <v>3</v>
      </c>
      <c r="I246" s="167"/>
      <c r="J246" s="166">
        <f t="shared" si="30"/>
        <v>0</v>
      </c>
      <c r="K246" s="168"/>
      <c r="L246" s="169"/>
      <c r="M246" s="170" t="s">
        <v>1</v>
      </c>
      <c r="N246" s="171" t="s">
        <v>39</v>
      </c>
      <c r="O246" s="58"/>
      <c r="P246" s="157">
        <f t="shared" si="31"/>
        <v>0</v>
      </c>
      <c r="Q246" s="157">
        <v>2.8379999999999999E-2</v>
      </c>
      <c r="R246" s="157">
        <f t="shared" si="32"/>
        <v>8.5139999999999993E-2</v>
      </c>
      <c r="S246" s="157">
        <v>0</v>
      </c>
      <c r="T246" s="158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269</v>
      </c>
      <c r="AT246" s="159" t="s">
        <v>265</v>
      </c>
      <c r="AU246" s="159" t="s">
        <v>141</v>
      </c>
      <c r="AY246" s="14" t="s">
        <v>134</v>
      </c>
      <c r="BE246" s="160">
        <f t="shared" si="34"/>
        <v>0</v>
      </c>
      <c r="BF246" s="160">
        <f t="shared" si="35"/>
        <v>0</v>
      </c>
      <c r="BG246" s="160">
        <f t="shared" si="36"/>
        <v>0</v>
      </c>
      <c r="BH246" s="160">
        <f t="shared" si="37"/>
        <v>0</v>
      </c>
      <c r="BI246" s="160">
        <f t="shared" si="38"/>
        <v>0</v>
      </c>
      <c r="BJ246" s="14" t="s">
        <v>141</v>
      </c>
      <c r="BK246" s="161">
        <f t="shared" si="39"/>
        <v>0</v>
      </c>
      <c r="BL246" s="14" t="s">
        <v>176</v>
      </c>
      <c r="BM246" s="159" t="s">
        <v>1712</v>
      </c>
    </row>
    <row r="247" spans="1:65" s="2" customFormat="1" ht="33" customHeight="1">
      <c r="A247" s="29"/>
      <c r="B247" s="147"/>
      <c r="C247" s="148" t="s">
        <v>976</v>
      </c>
      <c r="D247" s="148" t="s">
        <v>136</v>
      </c>
      <c r="E247" s="149" t="s">
        <v>1713</v>
      </c>
      <c r="F247" s="150" t="s">
        <v>1714</v>
      </c>
      <c r="G247" s="151" t="s">
        <v>318</v>
      </c>
      <c r="H247" s="152">
        <v>3</v>
      </c>
      <c r="I247" s="153"/>
      <c r="J247" s="152">
        <f t="shared" si="30"/>
        <v>0</v>
      </c>
      <c r="K247" s="154"/>
      <c r="L247" s="30"/>
      <c r="M247" s="155" t="s">
        <v>1</v>
      </c>
      <c r="N247" s="156" t="s">
        <v>39</v>
      </c>
      <c r="O247" s="58"/>
      <c r="P247" s="157">
        <f t="shared" si="31"/>
        <v>0</v>
      </c>
      <c r="Q247" s="157">
        <v>2.0000000000000002E-5</v>
      </c>
      <c r="R247" s="157">
        <f t="shared" si="32"/>
        <v>6.0000000000000008E-5</v>
      </c>
      <c r="S247" s="157">
        <v>0</v>
      </c>
      <c r="T247" s="158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9" t="s">
        <v>176</v>
      </c>
      <c r="AT247" s="159" t="s">
        <v>136</v>
      </c>
      <c r="AU247" s="159" t="s">
        <v>141</v>
      </c>
      <c r="AY247" s="14" t="s">
        <v>134</v>
      </c>
      <c r="BE247" s="160">
        <f t="shared" si="34"/>
        <v>0</v>
      </c>
      <c r="BF247" s="160">
        <f t="shared" si="35"/>
        <v>0</v>
      </c>
      <c r="BG247" s="160">
        <f t="shared" si="36"/>
        <v>0</v>
      </c>
      <c r="BH247" s="160">
        <f t="shared" si="37"/>
        <v>0</v>
      </c>
      <c r="BI247" s="160">
        <f t="shared" si="38"/>
        <v>0</v>
      </c>
      <c r="BJ247" s="14" t="s">
        <v>141</v>
      </c>
      <c r="BK247" s="161">
        <f t="shared" si="39"/>
        <v>0</v>
      </c>
      <c r="BL247" s="14" t="s">
        <v>176</v>
      </c>
      <c r="BM247" s="159" t="s">
        <v>1715</v>
      </c>
    </row>
    <row r="248" spans="1:65" s="2" customFormat="1" ht="33" customHeight="1">
      <c r="A248" s="29"/>
      <c r="B248" s="147"/>
      <c r="C248" s="162" t="s">
        <v>246</v>
      </c>
      <c r="D248" s="162" t="s">
        <v>265</v>
      </c>
      <c r="E248" s="163" t="s">
        <v>1716</v>
      </c>
      <c r="F248" s="164" t="s">
        <v>1717</v>
      </c>
      <c r="G248" s="165" t="s">
        <v>318</v>
      </c>
      <c r="H248" s="166">
        <v>3</v>
      </c>
      <c r="I248" s="167"/>
      <c r="J248" s="166">
        <f t="shared" si="30"/>
        <v>0</v>
      </c>
      <c r="K248" s="168"/>
      <c r="L248" s="169"/>
      <c r="M248" s="170" t="s">
        <v>1</v>
      </c>
      <c r="N248" s="171" t="s">
        <v>39</v>
      </c>
      <c r="O248" s="58"/>
      <c r="P248" s="157">
        <f t="shared" si="31"/>
        <v>0</v>
      </c>
      <c r="Q248" s="157">
        <v>3.4689999999999999E-2</v>
      </c>
      <c r="R248" s="157">
        <f t="shared" si="32"/>
        <v>0.10407</v>
      </c>
      <c r="S248" s="157">
        <v>0</v>
      </c>
      <c r="T248" s="158">
        <f t="shared" si="3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9" t="s">
        <v>269</v>
      </c>
      <c r="AT248" s="159" t="s">
        <v>265</v>
      </c>
      <c r="AU248" s="159" t="s">
        <v>141</v>
      </c>
      <c r="AY248" s="14" t="s">
        <v>134</v>
      </c>
      <c r="BE248" s="160">
        <f t="shared" si="34"/>
        <v>0</v>
      </c>
      <c r="BF248" s="160">
        <f t="shared" si="35"/>
        <v>0</v>
      </c>
      <c r="BG248" s="160">
        <f t="shared" si="36"/>
        <v>0</v>
      </c>
      <c r="BH248" s="160">
        <f t="shared" si="37"/>
        <v>0</v>
      </c>
      <c r="BI248" s="160">
        <f t="shared" si="38"/>
        <v>0</v>
      </c>
      <c r="BJ248" s="14" t="s">
        <v>141</v>
      </c>
      <c r="BK248" s="161">
        <f t="shared" si="39"/>
        <v>0</v>
      </c>
      <c r="BL248" s="14" t="s">
        <v>176</v>
      </c>
      <c r="BM248" s="159" t="s">
        <v>1718</v>
      </c>
    </row>
    <row r="249" spans="1:65" s="2" customFormat="1" ht="33" customHeight="1">
      <c r="A249" s="29"/>
      <c r="B249" s="147"/>
      <c r="C249" s="148" t="s">
        <v>983</v>
      </c>
      <c r="D249" s="148" t="s">
        <v>136</v>
      </c>
      <c r="E249" s="149" t="s">
        <v>1719</v>
      </c>
      <c r="F249" s="150" t="s">
        <v>1720</v>
      </c>
      <c r="G249" s="151" t="s">
        <v>318</v>
      </c>
      <c r="H249" s="152">
        <v>2</v>
      </c>
      <c r="I249" s="153"/>
      <c r="J249" s="152">
        <f t="shared" si="30"/>
        <v>0</v>
      </c>
      <c r="K249" s="154"/>
      <c r="L249" s="30"/>
      <c r="M249" s="155" t="s">
        <v>1</v>
      </c>
      <c r="N249" s="156" t="s">
        <v>39</v>
      </c>
      <c r="O249" s="58"/>
      <c r="P249" s="157">
        <f t="shared" si="31"/>
        <v>0</v>
      </c>
      <c r="Q249" s="157">
        <v>2.0000000000000002E-5</v>
      </c>
      <c r="R249" s="157">
        <f t="shared" si="32"/>
        <v>4.0000000000000003E-5</v>
      </c>
      <c r="S249" s="157">
        <v>0</v>
      </c>
      <c r="T249" s="158">
        <f t="shared" si="3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9" t="s">
        <v>176</v>
      </c>
      <c r="AT249" s="159" t="s">
        <v>136</v>
      </c>
      <c r="AU249" s="159" t="s">
        <v>141</v>
      </c>
      <c r="AY249" s="14" t="s">
        <v>134</v>
      </c>
      <c r="BE249" s="160">
        <f t="shared" si="34"/>
        <v>0</v>
      </c>
      <c r="BF249" s="160">
        <f t="shared" si="35"/>
        <v>0</v>
      </c>
      <c r="BG249" s="160">
        <f t="shared" si="36"/>
        <v>0</v>
      </c>
      <c r="BH249" s="160">
        <f t="shared" si="37"/>
        <v>0</v>
      </c>
      <c r="BI249" s="160">
        <f t="shared" si="38"/>
        <v>0</v>
      </c>
      <c r="BJ249" s="14" t="s">
        <v>141</v>
      </c>
      <c r="BK249" s="161">
        <f t="shared" si="39"/>
        <v>0</v>
      </c>
      <c r="BL249" s="14" t="s">
        <v>176</v>
      </c>
      <c r="BM249" s="159" t="s">
        <v>1721</v>
      </c>
    </row>
    <row r="250" spans="1:65" s="2" customFormat="1" ht="33" customHeight="1">
      <c r="A250" s="29"/>
      <c r="B250" s="147"/>
      <c r="C250" s="162" t="s">
        <v>988</v>
      </c>
      <c r="D250" s="162" t="s">
        <v>265</v>
      </c>
      <c r="E250" s="163" t="s">
        <v>1722</v>
      </c>
      <c r="F250" s="164" t="s">
        <v>1723</v>
      </c>
      <c r="G250" s="165" t="s">
        <v>318</v>
      </c>
      <c r="H250" s="166">
        <v>2</v>
      </c>
      <c r="I250" s="167"/>
      <c r="J250" s="166">
        <f t="shared" si="30"/>
        <v>0</v>
      </c>
      <c r="K250" s="168"/>
      <c r="L250" s="169"/>
      <c r="M250" s="170" t="s">
        <v>1</v>
      </c>
      <c r="N250" s="171" t="s">
        <v>39</v>
      </c>
      <c r="O250" s="58"/>
      <c r="P250" s="157">
        <f t="shared" si="31"/>
        <v>0</v>
      </c>
      <c r="Q250" s="157">
        <v>4.4150000000000002E-2</v>
      </c>
      <c r="R250" s="157">
        <f t="shared" si="32"/>
        <v>8.8300000000000003E-2</v>
      </c>
      <c r="S250" s="157">
        <v>0</v>
      </c>
      <c r="T250" s="158">
        <f t="shared" si="3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9" t="s">
        <v>269</v>
      </c>
      <c r="AT250" s="159" t="s">
        <v>265</v>
      </c>
      <c r="AU250" s="159" t="s">
        <v>141</v>
      </c>
      <c r="AY250" s="14" t="s">
        <v>134</v>
      </c>
      <c r="BE250" s="160">
        <f t="shared" si="34"/>
        <v>0</v>
      </c>
      <c r="BF250" s="160">
        <f t="shared" si="35"/>
        <v>0</v>
      </c>
      <c r="BG250" s="160">
        <f t="shared" si="36"/>
        <v>0</v>
      </c>
      <c r="BH250" s="160">
        <f t="shared" si="37"/>
        <v>0</v>
      </c>
      <c r="BI250" s="160">
        <f t="shared" si="38"/>
        <v>0</v>
      </c>
      <c r="BJ250" s="14" t="s">
        <v>141</v>
      </c>
      <c r="BK250" s="161">
        <f t="shared" si="39"/>
        <v>0</v>
      </c>
      <c r="BL250" s="14" t="s">
        <v>176</v>
      </c>
      <c r="BM250" s="159" t="s">
        <v>1724</v>
      </c>
    </row>
    <row r="251" spans="1:65" s="2" customFormat="1" ht="24.15" customHeight="1">
      <c r="A251" s="29"/>
      <c r="B251" s="147"/>
      <c r="C251" s="148" t="s">
        <v>992</v>
      </c>
      <c r="D251" s="148" t="s">
        <v>136</v>
      </c>
      <c r="E251" s="149" t="s">
        <v>1725</v>
      </c>
      <c r="F251" s="150" t="s">
        <v>1726</v>
      </c>
      <c r="G251" s="151" t="s">
        <v>318</v>
      </c>
      <c r="H251" s="152">
        <v>1</v>
      </c>
      <c r="I251" s="153"/>
      <c r="J251" s="152">
        <f t="shared" si="30"/>
        <v>0</v>
      </c>
      <c r="K251" s="154"/>
      <c r="L251" s="30"/>
      <c r="M251" s="155" t="s">
        <v>1</v>
      </c>
      <c r="N251" s="156" t="s">
        <v>39</v>
      </c>
      <c r="O251" s="58"/>
      <c r="P251" s="157">
        <f t="shared" si="31"/>
        <v>0</v>
      </c>
      <c r="Q251" s="157">
        <v>2.0000000000000002E-5</v>
      </c>
      <c r="R251" s="157">
        <f t="shared" si="32"/>
        <v>2.0000000000000002E-5</v>
      </c>
      <c r="S251" s="157">
        <v>0</v>
      </c>
      <c r="T251" s="158">
        <f t="shared" si="3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9" t="s">
        <v>176</v>
      </c>
      <c r="AT251" s="159" t="s">
        <v>136</v>
      </c>
      <c r="AU251" s="159" t="s">
        <v>141</v>
      </c>
      <c r="AY251" s="14" t="s">
        <v>134</v>
      </c>
      <c r="BE251" s="160">
        <f t="shared" si="34"/>
        <v>0</v>
      </c>
      <c r="BF251" s="160">
        <f t="shared" si="35"/>
        <v>0</v>
      </c>
      <c r="BG251" s="160">
        <f t="shared" si="36"/>
        <v>0</v>
      </c>
      <c r="BH251" s="160">
        <f t="shared" si="37"/>
        <v>0</v>
      </c>
      <c r="BI251" s="160">
        <f t="shared" si="38"/>
        <v>0</v>
      </c>
      <c r="BJ251" s="14" t="s">
        <v>141</v>
      </c>
      <c r="BK251" s="161">
        <f t="shared" si="39"/>
        <v>0</v>
      </c>
      <c r="BL251" s="14" t="s">
        <v>176</v>
      </c>
      <c r="BM251" s="159" t="s">
        <v>1727</v>
      </c>
    </row>
    <row r="252" spans="1:65" s="2" customFormat="1" ht="33" customHeight="1">
      <c r="A252" s="29"/>
      <c r="B252" s="147"/>
      <c r="C252" s="162" t="s">
        <v>996</v>
      </c>
      <c r="D252" s="162" t="s">
        <v>265</v>
      </c>
      <c r="E252" s="163" t="s">
        <v>1728</v>
      </c>
      <c r="F252" s="164" t="s">
        <v>1729</v>
      </c>
      <c r="G252" s="165" t="s">
        <v>318</v>
      </c>
      <c r="H252" s="166">
        <v>1</v>
      </c>
      <c r="I252" s="167"/>
      <c r="J252" s="166">
        <f t="shared" si="30"/>
        <v>0</v>
      </c>
      <c r="K252" s="168"/>
      <c r="L252" s="169"/>
      <c r="M252" s="170" t="s">
        <v>1</v>
      </c>
      <c r="N252" s="171" t="s">
        <v>39</v>
      </c>
      <c r="O252" s="58"/>
      <c r="P252" s="157">
        <f t="shared" si="31"/>
        <v>0</v>
      </c>
      <c r="Q252" s="157">
        <v>3.7170000000000002E-2</v>
      </c>
      <c r="R252" s="157">
        <f t="shared" si="32"/>
        <v>3.7170000000000002E-2</v>
      </c>
      <c r="S252" s="157">
        <v>0</v>
      </c>
      <c r="T252" s="158">
        <f t="shared" si="3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9" t="s">
        <v>269</v>
      </c>
      <c r="AT252" s="159" t="s">
        <v>265</v>
      </c>
      <c r="AU252" s="159" t="s">
        <v>141</v>
      </c>
      <c r="AY252" s="14" t="s">
        <v>134</v>
      </c>
      <c r="BE252" s="160">
        <f t="shared" si="34"/>
        <v>0</v>
      </c>
      <c r="BF252" s="160">
        <f t="shared" si="35"/>
        <v>0</v>
      </c>
      <c r="BG252" s="160">
        <f t="shared" si="36"/>
        <v>0</v>
      </c>
      <c r="BH252" s="160">
        <f t="shared" si="37"/>
        <v>0</v>
      </c>
      <c r="BI252" s="160">
        <f t="shared" si="38"/>
        <v>0</v>
      </c>
      <c r="BJ252" s="14" t="s">
        <v>141</v>
      </c>
      <c r="BK252" s="161">
        <f t="shared" si="39"/>
        <v>0</v>
      </c>
      <c r="BL252" s="14" t="s">
        <v>176</v>
      </c>
      <c r="BM252" s="159" t="s">
        <v>1730</v>
      </c>
    </row>
    <row r="253" spans="1:65" s="2" customFormat="1" ht="33" customHeight="1">
      <c r="A253" s="29"/>
      <c r="B253" s="147"/>
      <c r="C253" s="148" t="s">
        <v>1000</v>
      </c>
      <c r="D253" s="148" t="s">
        <v>136</v>
      </c>
      <c r="E253" s="149" t="s">
        <v>1731</v>
      </c>
      <c r="F253" s="150" t="s">
        <v>1732</v>
      </c>
      <c r="G253" s="151" t="s">
        <v>318</v>
      </c>
      <c r="H253" s="152">
        <v>11</v>
      </c>
      <c r="I253" s="153"/>
      <c r="J253" s="152">
        <f t="shared" si="30"/>
        <v>0</v>
      </c>
      <c r="K253" s="154"/>
      <c r="L253" s="30"/>
      <c r="M253" s="155" t="s">
        <v>1</v>
      </c>
      <c r="N253" s="156" t="s">
        <v>39</v>
      </c>
      <c r="O253" s="58"/>
      <c r="P253" s="157">
        <f t="shared" si="31"/>
        <v>0</v>
      </c>
      <c r="Q253" s="157">
        <v>2.0000000000000002E-5</v>
      </c>
      <c r="R253" s="157">
        <f t="shared" si="32"/>
        <v>2.2000000000000001E-4</v>
      </c>
      <c r="S253" s="157">
        <v>0</v>
      </c>
      <c r="T253" s="158">
        <f t="shared" si="3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9" t="s">
        <v>176</v>
      </c>
      <c r="AT253" s="159" t="s">
        <v>136</v>
      </c>
      <c r="AU253" s="159" t="s">
        <v>141</v>
      </c>
      <c r="AY253" s="14" t="s">
        <v>134</v>
      </c>
      <c r="BE253" s="160">
        <f t="shared" si="34"/>
        <v>0</v>
      </c>
      <c r="BF253" s="160">
        <f t="shared" si="35"/>
        <v>0</v>
      </c>
      <c r="BG253" s="160">
        <f t="shared" si="36"/>
        <v>0</v>
      </c>
      <c r="BH253" s="160">
        <f t="shared" si="37"/>
        <v>0</v>
      </c>
      <c r="BI253" s="160">
        <f t="shared" si="38"/>
        <v>0</v>
      </c>
      <c r="BJ253" s="14" t="s">
        <v>141</v>
      </c>
      <c r="BK253" s="161">
        <f t="shared" si="39"/>
        <v>0</v>
      </c>
      <c r="BL253" s="14" t="s">
        <v>176</v>
      </c>
      <c r="BM253" s="159" t="s">
        <v>1733</v>
      </c>
    </row>
    <row r="254" spans="1:65" s="2" customFormat="1" ht="33" customHeight="1">
      <c r="A254" s="29"/>
      <c r="B254" s="147"/>
      <c r="C254" s="162" t="s">
        <v>1004</v>
      </c>
      <c r="D254" s="162" t="s">
        <v>265</v>
      </c>
      <c r="E254" s="163" t="s">
        <v>1734</v>
      </c>
      <c r="F254" s="164" t="s">
        <v>1735</v>
      </c>
      <c r="G254" s="165" t="s">
        <v>318</v>
      </c>
      <c r="H254" s="166">
        <v>1</v>
      </c>
      <c r="I254" s="167"/>
      <c r="J254" s="166">
        <f t="shared" si="30"/>
        <v>0</v>
      </c>
      <c r="K254" s="168"/>
      <c r="L254" s="169"/>
      <c r="M254" s="170" t="s">
        <v>1</v>
      </c>
      <c r="N254" s="171" t="s">
        <v>39</v>
      </c>
      <c r="O254" s="58"/>
      <c r="P254" s="157">
        <f t="shared" si="31"/>
        <v>0</v>
      </c>
      <c r="Q254" s="157">
        <v>4.6460000000000001E-2</v>
      </c>
      <c r="R254" s="157">
        <f t="shared" si="32"/>
        <v>4.6460000000000001E-2</v>
      </c>
      <c r="S254" s="157">
        <v>0</v>
      </c>
      <c r="T254" s="158">
        <f t="shared" si="3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9" t="s">
        <v>269</v>
      </c>
      <c r="AT254" s="159" t="s">
        <v>265</v>
      </c>
      <c r="AU254" s="159" t="s">
        <v>141</v>
      </c>
      <c r="AY254" s="14" t="s">
        <v>134</v>
      </c>
      <c r="BE254" s="160">
        <f t="shared" si="34"/>
        <v>0</v>
      </c>
      <c r="BF254" s="160">
        <f t="shared" si="35"/>
        <v>0</v>
      </c>
      <c r="BG254" s="160">
        <f t="shared" si="36"/>
        <v>0</v>
      </c>
      <c r="BH254" s="160">
        <f t="shared" si="37"/>
        <v>0</v>
      </c>
      <c r="BI254" s="160">
        <f t="shared" si="38"/>
        <v>0</v>
      </c>
      <c r="BJ254" s="14" t="s">
        <v>141</v>
      </c>
      <c r="BK254" s="161">
        <f t="shared" si="39"/>
        <v>0</v>
      </c>
      <c r="BL254" s="14" t="s">
        <v>176</v>
      </c>
      <c r="BM254" s="159" t="s">
        <v>1736</v>
      </c>
    </row>
    <row r="255" spans="1:65" s="2" customFormat="1" ht="33" customHeight="1">
      <c r="A255" s="29"/>
      <c r="B255" s="147"/>
      <c r="C255" s="162" t="s">
        <v>1008</v>
      </c>
      <c r="D255" s="162" t="s">
        <v>265</v>
      </c>
      <c r="E255" s="163" t="s">
        <v>1737</v>
      </c>
      <c r="F255" s="164" t="s">
        <v>1738</v>
      </c>
      <c r="G255" s="165" t="s">
        <v>318</v>
      </c>
      <c r="H255" s="166">
        <v>10</v>
      </c>
      <c r="I255" s="167"/>
      <c r="J255" s="166">
        <f t="shared" si="30"/>
        <v>0</v>
      </c>
      <c r="K255" s="168"/>
      <c r="L255" s="169"/>
      <c r="M255" s="170" t="s">
        <v>1</v>
      </c>
      <c r="N255" s="171" t="s">
        <v>39</v>
      </c>
      <c r="O255" s="58"/>
      <c r="P255" s="157">
        <f t="shared" si="31"/>
        <v>0</v>
      </c>
      <c r="Q255" s="157">
        <v>5.5759999999999997E-2</v>
      </c>
      <c r="R255" s="157">
        <f t="shared" si="32"/>
        <v>0.55759999999999998</v>
      </c>
      <c r="S255" s="157">
        <v>0</v>
      </c>
      <c r="T255" s="158">
        <f t="shared" si="3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9" t="s">
        <v>269</v>
      </c>
      <c r="AT255" s="159" t="s">
        <v>265</v>
      </c>
      <c r="AU255" s="159" t="s">
        <v>141</v>
      </c>
      <c r="AY255" s="14" t="s">
        <v>134</v>
      </c>
      <c r="BE255" s="160">
        <f t="shared" si="34"/>
        <v>0</v>
      </c>
      <c r="BF255" s="160">
        <f t="shared" si="35"/>
        <v>0</v>
      </c>
      <c r="BG255" s="160">
        <f t="shared" si="36"/>
        <v>0</v>
      </c>
      <c r="BH255" s="160">
        <f t="shared" si="37"/>
        <v>0</v>
      </c>
      <c r="BI255" s="160">
        <f t="shared" si="38"/>
        <v>0</v>
      </c>
      <c r="BJ255" s="14" t="s">
        <v>141</v>
      </c>
      <c r="BK255" s="161">
        <f t="shared" si="39"/>
        <v>0</v>
      </c>
      <c r="BL255" s="14" t="s">
        <v>176</v>
      </c>
      <c r="BM255" s="159" t="s">
        <v>1739</v>
      </c>
    </row>
    <row r="256" spans="1:65" s="2" customFormat="1" ht="33" customHeight="1">
      <c r="A256" s="29"/>
      <c r="B256" s="147"/>
      <c r="C256" s="148" t="s">
        <v>1012</v>
      </c>
      <c r="D256" s="148" t="s">
        <v>136</v>
      </c>
      <c r="E256" s="149" t="s">
        <v>1740</v>
      </c>
      <c r="F256" s="150" t="s">
        <v>1741</v>
      </c>
      <c r="G256" s="151" t="s">
        <v>318</v>
      </c>
      <c r="H256" s="152">
        <v>9</v>
      </c>
      <c r="I256" s="153"/>
      <c r="J256" s="152">
        <f t="shared" si="30"/>
        <v>0</v>
      </c>
      <c r="K256" s="154"/>
      <c r="L256" s="30"/>
      <c r="M256" s="155" t="s">
        <v>1</v>
      </c>
      <c r="N256" s="156" t="s">
        <v>39</v>
      </c>
      <c r="O256" s="58"/>
      <c r="P256" s="157">
        <f t="shared" si="31"/>
        <v>0</v>
      </c>
      <c r="Q256" s="157">
        <v>2.0000000000000002E-5</v>
      </c>
      <c r="R256" s="157">
        <f t="shared" si="32"/>
        <v>1.8000000000000001E-4</v>
      </c>
      <c r="S256" s="157">
        <v>0</v>
      </c>
      <c r="T256" s="158">
        <f t="shared" si="3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9" t="s">
        <v>176</v>
      </c>
      <c r="AT256" s="159" t="s">
        <v>136</v>
      </c>
      <c r="AU256" s="159" t="s">
        <v>141</v>
      </c>
      <c r="AY256" s="14" t="s">
        <v>134</v>
      </c>
      <c r="BE256" s="160">
        <f t="shared" si="34"/>
        <v>0</v>
      </c>
      <c r="BF256" s="160">
        <f t="shared" si="35"/>
        <v>0</v>
      </c>
      <c r="BG256" s="160">
        <f t="shared" si="36"/>
        <v>0</v>
      </c>
      <c r="BH256" s="160">
        <f t="shared" si="37"/>
        <v>0</v>
      </c>
      <c r="BI256" s="160">
        <f t="shared" si="38"/>
        <v>0</v>
      </c>
      <c r="BJ256" s="14" t="s">
        <v>141</v>
      </c>
      <c r="BK256" s="161">
        <f t="shared" si="39"/>
        <v>0</v>
      </c>
      <c r="BL256" s="14" t="s">
        <v>176</v>
      </c>
      <c r="BM256" s="159" t="s">
        <v>1742</v>
      </c>
    </row>
    <row r="257" spans="1:65" s="2" customFormat="1" ht="33" customHeight="1">
      <c r="A257" s="29"/>
      <c r="B257" s="147"/>
      <c r="C257" s="162" t="s">
        <v>1016</v>
      </c>
      <c r="D257" s="162" t="s">
        <v>265</v>
      </c>
      <c r="E257" s="163" t="s">
        <v>1743</v>
      </c>
      <c r="F257" s="164" t="s">
        <v>1744</v>
      </c>
      <c r="G257" s="165" t="s">
        <v>318</v>
      </c>
      <c r="H257" s="166">
        <v>2</v>
      </c>
      <c r="I257" s="167"/>
      <c r="J257" s="166">
        <f t="shared" si="30"/>
        <v>0</v>
      </c>
      <c r="K257" s="168"/>
      <c r="L257" s="169"/>
      <c r="M257" s="170" t="s">
        <v>1</v>
      </c>
      <c r="N257" s="171" t="s">
        <v>39</v>
      </c>
      <c r="O257" s="58"/>
      <c r="P257" s="157">
        <f t="shared" si="31"/>
        <v>0</v>
      </c>
      <c r="Q257" s="157">
        <v>6.5049999999999997E-2</v>
      </c>
      <c r="R257" s="157">
        <f t="shared" si="32"/>
        <v>0.13009999999999999</v>
      </c>
      <c r="S257" s="157">
        <v>0</v>
      </c>
      <c r="T257" s="158">
        <f t="shared" si="3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9" t="s">
        <v>269</v>
      </c>
      <c r="AT257" s="159" t="s">
        <v>265</v>
      </c>
      <c r="AU257" s="159" t="s">
        <v>141</v>
      </c>
      <c r="AY257" s="14" t="s">
        <v>134</v>
      </c>
      <c r="BE257" s="160">
        <f t="shared" si="34"/>
        <v>0</v>
      </c>
      <c r="BF257" s="160">
        <f t="shared" si="35"/>
        <v>0</v>
      </c>
      <c r="BG257" s="160">
        <f t="shared" si="36"/>
        <v>0</v>
      </c>
      <c r="BH257" s="160">
        <f t="shared" si="37"/>
        <v>0</v>
      </c>
      <c r="BI257" s="160">
        <f t="shared" si="38"/>
        <v>0</v>
      </c>
      <c r="BJ257" s="14" t="s">
        <v>141</v>
      </c>
      <c r="BK257" s="161">
        <f t="shared" si="39"/>
        <v>0</v>
      </c>
      <c r="BL257" s="14" t="s">
        <v>176</v>
      </c>
      <c r="BM257" s="159" t="s">
        <v>1745</v>
      </c>
    </row>
    <row r="258" spans="1:65" s="2" customFormat="1" ht="33" customHeight="1">
      <c r="A258" s="29"/>
      <c r="B258" s="147"/>
      <c r="C258" s="162" t="s">
        <v>1020</v>
      </c>
      <c r="D258" s="162" t="s">
        <v>265</v>
      </c>
      <c r="E258" s="163" t="s">
        <v>1746</v>
      </c>
      <c r="F258" s="164" t="s">
        <v>1747</v>
      </c>
      <c r="G258" s="165" t="s">
        <v>318</v>
      </c>
      <c r="H258" s="166">
        <v>7</v>
      </c>
      <c r="I258" s="167"/>
      <c r="J258" s="166">
        <f t="shared" si="30"/>
        <v>0</v>
      </c>
      <c r="K258" s="168"/>
      <c r="L258" s="169"/>
      <c r="M258" s="170" t="s">
        <v>1</v>
      </c>
      <c r="N258" s="171" t="s">
        <v>39</v>
      </c>
      <c r="O258" s="58"/>
      <c r="P258" s="157">
        <f t="shared" si="31"/>
        <v>0</v>
      </c>
      <c r="Q258" s="157">
        <v>8.3640000000000006E-2</v>
      </c>
      <c r="R258" s="157">
        <f t="shared" si="32"/>
        <v>0.58548</v>
      </c>
      <c r="S258" s="157">
        <v>0</v>
      </c>
      <c r="T258" s="158">
        <f t="shared" si="3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9" t="s">
        <v>269</v>
      </c>
      <c r="AT258" s="159" t="s">
        <v>265</v>
      </c>
      <c r="AU258" s="159" t="s">
        <v>141</v>
      </c>
      <c r="AY258" s="14" t="s">
        <v>134</v>
      </c>
      <c r="BE258" s="160">
        <f t="shared" si="34"/>
        <v>0</v>
      </c>
      <c r="BF258" s="160">
        <f t="shared" si="35"/>
        <v>0</v>
      </c>
      <c r="BG258" s="160">
        <f t="shared" si="36"/>
        <v>0</v>
      </c>
      <c r="BH258" s="160">
        <f t="shared" si="37"/>
        <v>0</v>
      </c>
      <c r="BI258" s="160">
        <f t="shared" si="38"/>
        <v>0</v>
      </c>
      <c r="BJ258" s="14" t="s">
        <v>141</v>
      </c>
      <c r="BK258" s="161">
        <f t="shared" si="39"/>
        <v>0</v>
      </c>
      <c r="BL258" s="14" t="s">
        <v>176</v>
      </c>
      <c r="BM258" s="159" t="s">
        <v>1748</v>
      </c>
    </row>
    <row r="259" spans="1:65" s="2" customFormat="1" ht="24.15" customHeight="1">
      <c r="A259" s="29"/>
      <c r="B259" s="147"/>
      <c r="C259" s="148" t="s">
        <v>1024</v>
      </c>
      <c r="D259" s="148" t="s">
        <v>136</v>
      </c>
      <c r="E259" s="149" t="s">
        <v>1749</v>
      </c>
      <c r="F259" s="150" t="s">
        <v>1750</v>
      </c>
      <c r="G259" s="151" t="s">
        <v>318</v>
      </c>
      <c r="H259" s="152">
        <v>2</v>
      </c>
      <c r="I259" s="153"/>
      <c r="J259" s="152">
        <f t="shared" si="30"/>
        <v>0</v>
      </c>
      <c r="K259" s="154"/>
      <c r="L259" s="30"/>
      <c r="M259" s="155" t="s">
        <v>1</v>
      </c>
      <c r="N259" s="156" t="s">
        <v>39</v>
      </c>
      <c r="O259" s="58"/>
      <c r="P259" s="157">
        <f t="shared" si="31"/>
        <v>0</v>
      </c>
      <c r="Q259" s="157">
        <v>2.0000000000000002E-5</v>
      </c>
      <c r="R259" s="157">
        <f t="shared" si="32"/>
        <v>4.0000000000000003E-5</v>
      </c>
      <c r="S259" s="157">
        <v>0</v>
      </c>
      <c r="T259" s="158">
        <f t="shared" si="3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9" t="s">
        <v>176</v>
      </c>
      <c r="AT259" s="159" t="s">
        <v>136</v>
      </c>
      <c r="AU259" s="159" t="s">
        <v>141</v>
      </c>
      <c r="AY259" s="14" t="s">
        <v>134</v>
      </c>
      <c r="BE259" s="160">
        <f t="shared" si="34"/>
        <v>0</v>
      </c>
      <c r="BF259" s="160">
        <f t="shared" si="35"/>
        <v>0</v>
      </c>
      <c r="BG259" s="160">
        <f t="shared" si="36"/>
        <v>0</v>
      </c>
      <c r="BH259" s="160">
        <f t="shared" si="37"/>
        <v>0</v>
      </c>
      <c r="BI259" s="160">
        <f t="shared" si="38"/>
        <v>0</v>
      </c>
      <c r="BJ259" s="14" t="s">
        <v>141</v>
      </c>
      <c r="BK259" s="161">
        <f t="shared" si="39"/>
        <v>0</v>
      </c>
      <c r="BL259" s="14" t="s">
        <v>176</v>
      </c>
      <c r="BM259" s="159" t="s">
        <v>1751</v>
      </c>
    </row>
    <row r="260" spans="1:65" s="2" customFormat="1" ht="24.15" customHeight="1">
      <c r="A260" s="29"/>
      <c r="B260" s="147"/>
      <c r="C260" s="162" t="s">
        <v>1028</v>
      </c>
      <c r="D260" s="162" t="s">
        <v>265</v>
      </c>
      <c r="E260" s="163" t="s">
        <v>1752</v>
      </c>
      <c r="F260" s="164" t="s">
        <v>1753</v>
      </c>
      <c r="G260" s="165" t="s">
        <v>318</v>
      </c>
      <c r="H260" s="166">
        <v>1</v>
      </c>
      <c r="I260" s="167"/>
      <c r="J260" s="166">
        <f t="shared" si="30"/>
        <v>0</v>
      </c>
      <c r="K260" s="168"/>
      <c r="L260" s="169"/>
      <c r="M260" s="170" t="s">
        <v>1</v>
      </c>
      <c r="N260" s="171" t="s">
        <v>39</v>
      </c>
      <c r="O260" s="58"/>
      <c r="P260" s="157">
        <f t="shared" si="31"/>
        <v>0</v>
      </c>
      <c r="Q260" s="157">
        <v>2.3789999999999999E-2</v>
      </c>
      <c r="R260" s="157">
        <f t="shared" si="32"/>
        <v>2.3789999999999999E-2</v>
      </c>
      <c r="S260" s="157">
        <v>0</v>
      </c>
      <c r="T260" s="158">
        <f t="shared" si="3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9" t="s">
        <v>269</v>
      </c>
      <c r="AT260" s="159" t="s">
        <v>265</v>
      </c>
      <c r="AU260" s="159" t="s">
        <v>141</v>
      </c>
      <c r="AY260" s="14" t="s">
        <v>134</v>
      </c>
      <c r="BE260" s="160">
        <f t="shared" si="34"/>
        <v>0</v>
      </c>
      <c r="BF260" s="160">
        <f t="shared" si="35"/>
        <v>0</v>
      </c>
      <c r="BG260" s="160">
        <f t="shared" si="36"/>
        <v>0</v>
      </c>
      <c r="BH260" s="160">
        <f t="shared" si="37"/>
        <v>0</v>
      </c>
      <c r="BI260" s="160">
        <f t="shared" si="38"/>
        <v>0</v>
      </c>
      <c r="BJ260" s="14" t="s">
        <v>141</v>
      </c>
      <c r="BK260" s="161">
        <f t="shared" si="39"/>
        <v>0</v>
      </c>
      <c r="BL260" s="14" t="s">
        <v>176</v>
      </c>
      <c r="BM260" s="159" t="s">
        <v>1754</v>
      </c>
    </row>
    <row r="261" spans="1:65" s="2" customFormat="1" ht="19.2">
      <c r="A261" s="29"/>
      <c r="B261" s="30"/>
      <c r="C261" s="29"/>
      <c r="D261" s="177" t="s">
        <v>669</v>
      </c>
      <c r="E261" s="29"/>
      <c r="F261" s="178" t="s">
        <v>1755</v>
      </c>
      <c r="G261" s="29"/>
      <c r="H261" s="29"/>
      <c r="I261" s="179"/>
      <c r="J261" s="29"/>
      <c r="K261" s="29"/>
      <c r="L261" s="30"/>
      <c r="M261" s="180"/>
      <c r="N261" s="181"/>
      <c r="O261" s="58"/>
      <c r="P261" s="58"/>
      <c r="Q261" s="58"/>
      <c r="R261" s="58"/>
      <c r="S261" s="58"/>
      <c r="T261" s="5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4" t="s">
        <v>669</v>
      </c>
      <c r="AU261" s="14" t="s">
        <v>141</v>
      </c>
    </row>
    <row r="262" spans="1:65" s="2" customFormat="1" ht="24.15" customHeight="1">
      <c r="A262" s="29"/>
      <c r="B262" s="147"/>
      <c r="C262" s="162" t="s">
        <v>1032</v>
      </c>
      <c r="D262" s="162" t="s">
        <v>265</v>
      </c>
      <c r="E262" s="163" t="s">
        <v>1756</v>
      </c>
      <c r="F262" s="164" t="s">
        <v>1757</v>
      </c>
      <c r="G262" s="165" t="s">
        <v>318</v>
      </c>
      <c r="H262" s="166">
        <v>1</v>
      </c>
      <c r="I262" s="167"/>
      <c r="J262" s="166">
        <f>ROUND(I262*H262,3)</f>
        <v>0</v>
      </c>
      <c r="K262" s="168"/>
      <c r="L262" s="169"/>
      <c r="M262" s="170" t="s">
        <v>1</v>
      </c>
      <c r="N262" s="171" t="s">
        <v>39</v>
      </c>
      <c r="O262" s="58"/>
      <c r="P262" s="157">
        <f>O262*H262</f>
        <v>0</v>
      </c>
      <c r="Q262" s="157">
        <v>2.3789999999999999E-2</v>
      </c>
      <c r="R262" s="157">
        <f>Q262*H262</f>
        <v>2.3789999999999999E-2</v>
      </c>
      <c r="S262" s="157">
        <v>0</v>
      </c>
      <c r="T262" s="158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9" t="s">
        <v>269</v>
      </c>
      <c r="AT262" s="159" t="s">
        <v>265</v>
      </c>
      <c r="AU262" s="159" t="s">
        <v>141</v>
      </c>
      <c r="AY262" s="14" t="s">
        <v>134</v>
      </c>
      <c r="BE262" s="160">
        <f>IF(N262="základná",J262,0)</f>
        <v>0</v>
      </c>
      <c r="BF262" s="160">
        <f>IF(N262="znížená",J262,0)</f>
        <v>0</v>
      </c>
      <c r="BG262" s="160">
        <f>IF(N262="zákl. prenesená",J262,0)</f>
        <v>0</v>
      </c>
      <c r="BH262" s="160">
        <f>IF(N262="zníž. prenesená",J262,0)</f>
        <v>0</v>
      </c>
      <c r="BI262" s="160">
        <f>IF(N262="nulová",J262,0)</f>
        <v>0</v>
      </c>
      <c r="BJ262" s="14" t="s">
        <v>141</v>
      </c>
      <c r="BK262" s="161">
        <f>ROUND(I262*H262,3)</f>
        <v>0</v>
      </c>
      <c r="BL262" s="14" t="s">
        <v>176</v>
      </c>
      <c r="BM262" s="159" t="s">
        <v>1758</v>
      </c>
    </row>
    <row r="263" spans="1:65" s="2" customFormat="1" ht="19.2">
      <c r="A263" s="29"/>
      <c r="B263" s="30"/>
      <c r="C263" s="29"/>
      <c r="D263" s="177" t="s">
        <v>669</v>
      </c>
      <c r="E263" s="29"/>
      <c r="F263" s="178" t="s">
        <v>1755</v>
      </c>
      <c r="G263" s="29"/>
      <c r="H263" s="29"/>
      <c r="I263" s="179"/>
      <c r="J263" s="29"/>
      <c r="K263" s="29"/>
      <c r="L263" s="30"/>
      <c r="M263" s="180"/>
      <c r="N263" s="181"/>
      <c r="O263" s="58"/>
      <c r="P263" s="58"/>
      <c r="Q263" s="58"/>
      <c r="R263" s="58"/>
      <c r="S263" s="58"/>
      <c r="T263" s="5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669</v>
      </c>
      <c r="AU263" s="14" t="s">
        <v>141</v>
      </c>
    </row>
    <row r="264" spans="1:65" s="2" customFormat="1" ht="24.15" customHeight="1">
      <c r="A264" s="29"/>
      <c r="B264" s="147"/>
      <c r="C264" s="148" t="s">
        <v>1036</v>
      </c>
      <c r="D264" s="148" t="s">
        <v>136</v>
      </c>
      <c r="E264" s="149" t="s">
        <v>1759</v>
      </c>
      <c r="F264" s="150" t="s">
        <v>1760</v>
      </c>
      <c r="G264" s="151" t="s">
        <v>228</v>
      </c>
      <c r="H264" s="152">
        <v>1.802</v>
      </c>
      <c r="I264" s="153"/>
      <c r="J264" s="152">
        <f>ROUND(I264*H264,3)</f>
        <v>0</v>
      </c>
      <c r="K264" s="154"/>
      <c r="L264" s="30"/>
      <c r="M264" s="155" t="s">
        <v>1</v>
      </c>
      <c r="N264" s="156" t="s">
        <v>39</v>
      </c>
      <c r="O264" s="58"/>
      <c r="P264" s="157">
        <f>O264*H264</f>
        <v>0</v>
      </c>
      <c r="Q264" s="157">
        <v>0</v>
      </c>
      <c r="R264" s="157">
        <f>Q264*H264</f>
        <v>0</v>
      </c>
      <c r="S264" s="157">
        <v>0</v>
      </c>
      <c r="T264" s="158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9" t="s">
        <v>176</v>
      </c>
      <c r="AT264" s="159" t="s">
        <v>136</v>
      </c>
      <c r="AU264" s="159" t="s">
        <v>141</v>
      </c>
      <c r="AY264" s="14" t="s">
        <v>134</v>
      </c>
      <c r="BE264" s="160">
        <f>IF(N264="základná",J264,0)</f>
        <v>0</v>
      </c>
      <c r="BF264" s="160">
        <f>IF(N264="znížená",J264,0)</f>
        <v>0</v>
      </c>
      <c r="BG264" s="160">
        <f>IF(N264="zákl. prenesená",J264,0)</f>
        <v>0</v>
      </c>
      <c r="BH264" s="160">
        <f>IF(N264="zníž. prenesená",J264,0)</f>
        <v>0</v>
      </c>
      <c r="BI264" s="160">
        <f>IF(N264="nulová",J264,0)</f>
        <v>0</v>
      </c>
      <c r="BJ264" s="14" t="s">
        <v>141</v>
      </c>
      <c r="BK264" s="161">
        <f>ROUND(I264*H264,3)</f>
        <v>0</v>
      </c>
      <c r="BL264" s="14" t="s">
        <v>176</v>
      </c>
      <c r="BM264" s="159" t="s">
        <v>1761</v>
      </c>
    </row>
    <row r="265" spans="1:65" s="12" customFormat="1" ht="25.95" customHeight="1">
      <c r="B265" s="134"/>
      <c r="D265" s="135" t="s">
        <v>72</v>
      </c>
      <c r="E265" s="136" t="s">
        <v>265</v>
      </c>
      <c r="F265" s="136" t="s">
        <v>421</v>
      </c>
      <c r="I265" s="137"/>
      <c r="J265" s="138">
        <f>BK265</f>
        <v>0</v>
      </c>
      <c r="L265" s="134"/>
      <c r="M265" s="139"/>
      <c r="N265" s="140"/>
      <c r="O265" s="140"/>
      <c r="P265" s="141">
        <f>P266</f>
        <v>0</v>
      </c>
      <c r="Q265" s="140"/>
      <c r="R265" s="141">
        <f>R266</f>
        <v>5.9099999999999995E-3</v>
      </c>
      <c r="S265" s="140"/>
      <c r="T265" s="142">
        <f>T266</f>
        <v>0</v>
      </c>
      <c r="AR265" s="135" t="s">
        <v>146</v>
      </c>
      <c r="AT265" s="143" t="s">
        <v>72</v>
      </c>
      <c r="AU265" s="143" t="s">
        <v>73</v>
      </c>
      <c r="AY265" s="135" t="s">
        <v>134</v>
      </c>
      <c r="BK265" s="144">
        <f>BK266</f>
        <v>0</v>
      </c>
    </row>
    <row r="266" spans="1:65" s="12" customFormat="1" ht="22.8" customHeight="1">
      <c r="B266" s="134"/>
      <c r="D266" s="135" t="s">
        <v>72</v>
      </c>
      <c r="E266" s="145" t="s">
        <v>422</v>
      </c>
      <c r="F266" s="145" t="s">
        <v>423</v>
      </c>
      <c r="I266" s="137"/>
      <c r="J266" s="146">
        <f>BK266</f>
        <v>0</v>
      </c>
      <c r="L266" s="134"/>
      <c r="M266" s="139"/>
      <c r="N266" s="140"/>
      <c r="O266" s="140"/>
      <c r="P266" s="141">
        <f>SUM(P267:P273)</f>
        <v>0</v>
      </c>
      <c r="Q266" s="140"/>
      <c r="R266" s="141">
        <f>SUM(R267:R273)</f>
        <v>5.9099999999999995E-3</v>
      </c>
      <c r="S266" s="140"/>
      <c r="T266" s="142">
        <f>SUM(T267:T273)</f>
        <v>0</v>
      </c>
      <c r="AR266" s="135" t="s">
        <v>146</v>
      </c>
      <c r="AT266" s="143" t="s">
        <v>72</v>
      </c>
      <c r="AU266" s="143" t="s">
        <v>81</v>
      </c>
      <c r="AY266" s="135" t="s">
        <v>134</v>
      </c>
      <c r="BK266" s="144">
        <f>SUM(BK267:BK273)</f>
        <v>0</v>
      </c>
    </row>
    <row r="267" spans="1:65" s="2" customFormat="1" ht="16.5" customHeight="1">
      <c r="A267" s="29"/>
      <c r="B267" s="147"/>
      <c r="C267" s="148" t="s">
        <v>1040</v>
      </c>
      <c r="D267" s="148" t="s">
        <v>136</v>
      </c>
      <c r="E267" s="149" t="s">
        <v>1762</v>
      </c>
      <c r="F267" s="150" t="s">
        <v>1763</v>
      </c>
      <c r="G267" s="151" t="s">
        <v>274</v>
      </c>
      <c r="H267" s="152">
        <v>3</v>
      </c>
      <c r="I267" s="153"/>
      <c r="J267" s="152">
        <f t="shared" ref="J267:J273" si="40">ROUND(I267*H267,3)</f>
        <v>0</v>
      </c>
      <c r="K267" s="154"/>
      <c r="L267" s="30"/>
      <c r="M267" s="155" t="s">
        <v>1</v>
      </c>
      <c r="N267" s="156" t="s">
        <v>39</v>
      </c>
      <c r="O267" s="58"/>
      <c r="P267" s="157">
        <f t="shared" ref="P267:P273" si="41">O267*H267</f>
        <v>0</v>
      </c>
      <c r="Q267" s="157">
        <v>0</v>
      </c>
      <c r="R267" s="157">
        <f t="shared" ref="R267:R273" si="42">Q267*H267</f>
        <v>0</v>
      </c>
      <c r="S267" s="157">
        <v>0</v>
      </c>
      <c r="T267" s="158">
        <f t="shared" ref="T267:T273" si="43"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9" t="s">
        <v>426</v>
      </c>
      <c r="AT267" s="159" t="s">
        <v>136</v>
      </c>
      <c r="AU267" s="159" t="s">
        <v>141</v>
      </c>
      <c r="AY267" s="14" t="s">
        <v>134</v>
      </c>
      <c r="BE267" s="160">
        <f t="shared" ref="BE267:BE273" si="44">IF(N267="základná",J267,0)</f>
        <v>0</v>
      </c>
      <c r="BF267" s="160">
        <f t="shared" ref="BF267:BF273" si="45">IF(N267="znížená",J267,0)</f>
        <v>0</v>
      </c>
      <c r="BG267" s="160">
        <f t="shared" ref="BG267:BG273" si="46">IF(N267="zákl. prenesená",J267,0)</f>
        <v>0</v>
      </c>
      <c r="BH267" s="160">
        <f t="shared" ref="BH267:BH273" si="47">IF(N267="zníž. prenesená",J267,0)</f>
        <v>0</v>
      </c>
      <c r="BI267" s="160">
        <f t="shared" ref="BI267:BI273" si="48">IF(N267="nulová",J267,0)</f>
        <v>0</v>
      </c>
      <c r="BJ267" s="14" t="s">
        <v>141</v>
      </c>
      <c r="BK267" s="161">
        <f t="shared" ref="BK267:BK273" si="49">ROUND(I267*H267,3)</f>
        <v>0</v>
      </c>
      <c r="BL267" s="14" t="s">
        <v>426</v>
      </c>
      <c r="BM267" s="159" t="s">
        <v>1764</v>
      </c>
    </row>
    <row r="268" spans="1:65" s="2" customFormat="1" ht="16.5" customHeight="1">
      <c r="A268" s="29"/>
      <c r="B268" s="147"/>
      <c r="C268" s="162" t="s">
        <v>1044</v>
      </c>
      <c r="D268" s="162" t="s">
        <v>265</v>
      </c>
      <c r="E268" s="163" t="s">
        <v>1765</v>
      </c>
      <c r="F268" s="164" t="s">
        <v>1766</v>
      </c>
      <c r="G268" s="165" t="s">
        <v>274</v>
      </c>
      <c r="H268" s="166">
        <v>3</v>
      </c>
      <c r="I268" s="167"/>
      <c r="J268" s="166">
        <f t="shared" si="40"/>
        <v>0</v>
      </c>
      <c r="K268" s="168"/>
      <c r="L268" s="169"/>
      <c r="M268" s="170" t="s">
        <v>1</v>
      </c>
      <c r="N268" s="171" t="s">
        <v>39</v>
      </c>
      <c r="O268" s="58"/>
      <c r="P268" s="157">
        <f t="shared" si="41"/>
        <v>0</v>
      </c>
      <c r="Q268" s="157">
        <v>6.0000000000000002E-5</v>
      </c>
      <c r="R268" s="157">
        <f t="shared" si="42"/>
        <v>1.8000000000000001E-4</v>
      </c>
      <c r="S268" s="157">
        <v>0</v>
      </c>
      <c r="T268" s="158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9" t="s">
        <v>1412</v>
      </c>
      <c r="AT268" s="159" t="s">
        <v>265</v>
      </c>
      <c r="AU268" s="159" t="s">
        <v>141</v>
      </c>
      <c r="AY268" s="14" t="s">
        <v>134</v>
      </c>
      <c r="BE268" s="160">
        <f t="shared" si="44"/>
        <v>0</v>
      </c>
      <c r="BF268" s="160">
        <f t="shared" si="45"/>
        <v>0</v>
      </c>
      <c r="BG268" s="160">
        <f t="shared" si="46"/>
        <v>0</v>
      </c>
      <c r="BH268" s="160">
        <f t="shared" si="47"/>
        <v>0</v>
      </c>
      <c r="BI268" s="160">
        <f t="shared" si="48"/>
        <v>0</v>
      </c>
      <c r="BJ268" s="14" t="s">
        <v>141</v>
      </c>
      <c r="BK268" s="161">
        <f t="shared" si="49"/>
        <v>0</v>
      </c>
      <c r="BL268" s="14" t="s">
        <v>1412</v>
      </c>
      <c r="BM268" s="159" t="s">
        <v>1767</v>
      </c>
    </row>
    <row r="269" spans="1:65" s="2" customFormat="1" ht="21.75" customHeight="1">
      <c r="A269" s="29"/>
      <c r="B269" s="147"/>
      <c r="C269" s="162" t="s">
        <v>1048</v>
      </c>
      <c r="D269" s="162" t="s">
        <v>265</v>
      </c>
      <c r="E269" s="163" t="s">
        <v>1768</v>
      </c>
      <c r="F269" s="164" t="s">
        <v>1769</v>
      </c>
      <c r="G269" s="165" t="s">
        <v>318</v>
      </c>
      <c r="H269" s="166">
        <v>1</v>
      </c>
      <c r="I269" s="167"/>
      <c r="J269" s="166">
        <f t="shared" si="40"/>
        <v>0</v>
      </c>
      <c r="K269" s="168"/>
      <c r="L269" s="169"/>
      <c r="M269" s="170" t="s">
        <v>1</v>
      </c>
      <c r="N269" s="171" t="s">
        <v>39</v>
      </c>
      <c r="O269" s="58"/>
      <c r="P269" s="157">
        <f t="shared" si="41"/>
        <v>0</v>
      </c>
      <c r="Q269" s="157">
        <v>5.0000000000000001E-3</v>
      </c>
      <c r="R269" s="157">
        <f t="shared" si="42"/>
        <v>5.0000000000000001E-3</v>
      </c>
      <c r="S269" s="157">
        <v>0</v>
      </c>
      <c r="T269" s="158">
        <f t="shared" si="4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9" t="s">
        <v>1412</v>
      </c>
      <c r="AT269" s="159" t="s">
        <v>265</v>
      </c>
      <c r="AU269" s="159" t="s">
        <v>141</v>
      </c>
      <c r="AY269" s="14" t="s">
        <v>134</v>
      </c>
      <c r="BE269" s="160">
        <f t="shared" si="44"/>
        <v>0</v>
      </c>
      <c r="BF269" s="160">
        <f t="shared" si="45"/>
        <v>0</v>
      </c>
      <c r="BG269" s="160">
        <f t="shared" si="46"/>
        <v>0</v>
      </c>
      <c r="BH269" s="160">
        <f t="shared" si="47"/>
        <v>0</v>
      </c>
      <c r="BI269" s="160">
        <f t="shared" si="48"/>
        <v>0</v>
      </c>
      <c r="BJ269" s="14" t="s">
        <v>141</v>
      </c>
      <c r="BK269" s="161">
        <f t="shared" si="49"/>
        <v>0</v>
      </c>
      <c r="BL269" s="14" t="s">
        <v>1412</v>
      </c>
      <c r="BM269" s="159" t="s">
        <v>1770</v>
      </c>
    </row>
    <row r="270" spans="1:65" s="2" customFormat="1" ht="16.5" customHeight="1">
      <c r="A270" s="29"/>
      <c r="B270" s="147"/>
      <c r="C270" s="148" t="s">
        <v>1052</v>
      </c>
      <c r="D270" s="148" t="s">
        <v>136</v>
      </c>
      <c r="E270" s="149" t="s">
        <v>1771</v>
      </c>
      <c r="F270" s="150" t="s">
        <v>1772</v>
      </c>
      <c r="G270" s="151" t="s">
        <v>318</v>
      </c>
      <c r="H270" s="152">
        <v>1</v>
      </c>
      <c r="I270" s="153"/>
      <c r="J270" s="152">
        <f t="shared" si="40"/>
        <v>0</v>
      </c>
      <c r="K270" s="154"/>
      <c r="L270" s="30"/>
      <c r="M270" s="155" t="s">
        <v>1</v>
      </c>
      <c r="N270" s="156" t="s">
        <v>39</v>
      </c>
      <c r="O270" s="58"/>
      <c r="P270" s="157">
        <f t="shared" si="41"/>
        <v>0</v>
      </c>
      <c r="Q270" s="157">
        <v>0</v>
      </c>
      <c r="R270" s="157">
        <f t="shared" si="42"/>
        <v>0</v>
      </c>
      <c r="S270" s="157">
        <v>0</v>
      </c>
      <c r="T270" s="158">
        <f t="shared" si="4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9" t="s">
        <v>426</v>
      </c>
      <c r="AT270" s="159" t="s">
        <v>136</v>
      </c>
      <c r="AU270" s="159" t="s">
        <v>141</v>
      </c>
      <c r="AY270" s="14" t="s">
        <v>134</v>
      </c>
      <c r="BE270" s="160">
        <f t="shared" si="44"/>
        <v>0</v>
      </c>
      <c r="BF270" s="160">
        <f t="shared" si="45"/>
        <v>0</v>
      </c>
      <c r="BG270" s="160">
        <f t="shared" si="46"/>
        <v>0</v>
      </c>
      <c r="BH270" s="160">
        <f t="shared" si="47"/>
        <v>0</v>
      </c>
      <c r="BI270" s="160">
        <f t="shared" si="48"/>
        <v>0</v>
      </c>
      <c r="BJ270" s="14" t="s">
        <v>141</v>
      </c>
      <c r="BK270" s="161">
        <f t="shared" si="49"/>
        <v>0</v>
      </c>
      <c r="BL270" s="14" t="s">
        <v>426</v>
      </c>
      <c r="BM270" s="159" t="s">
        <v>1773</v>
      </c>
    </row>
    <row r="271" spans="1:65" s="2" customFormat="1" ht="21.75" customHeight="1">
      <c r="A271" s="29"/>
      <c r="B271" s="147"/>
      <c r="C271" s="162" t="s">
        <v>1056</v>
      </c>
      <c r="D271" s="162" t="s">
        <v>265</v>
      </c>
      <c r="E271" s="163" t="s">
        <v>1774</v>
      </c>
      <c r="F271" s="164" t="s">
        <v>1775</v>
      </c>
      <c r="G271" s="165" t="s">
        <v>318</v>
      </c>
      <c r="H271" s="166">
        <v>1</v>
      </c>
      <c r="I271" s="167"/>
      <c r="J271" s="166">
        <f t="shared" si="40"/>
        <v>0</v>
      </c>
      <c r="K271" s="168"/>
      <c r="L271" s="169"/>
      <c r="M271" s="170" t="s">
        <v>1</v>
      </c>
      <c r="N271" s="171" t="s">
        <v>39</v>
      </c>
      <c r="O271" s="58"/>
      <c r="P271" s="157">
        <f t="shared" si="41"/>
        <v>0</v>
      </c>
      <c r="Q271" s="157">
        <v>7.2999999999999996E-4</v>
      </c>
      <c r="R271" s="157">
        <f t="shared" si="42"/>
        <v>7.2999999999999996E-4</v>
      </c>
      <c r="S271" s="157">
        <v>0</v>
      </c>
      <c r="T271" s="158">
        <f t="shared" si="4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9" t="s">
        <v>1776</v>
      </c>
      <c r="AT271" s="159" t="s">
        <v>265</v>
      </c>
      <c r="AU271" s="159" t="s">
        <v>141</v>
      </c>
      <c r="AY271" s="14" t="s">
        <v>134</v>
      </c>
      <c r="BE271" s="160">
        <f t="shared" si="44"/>
        <v>0</v>
      </c>
      <c r="BF271" s="160">
        <f t="shared" si="45"/>
        <v>0</v>
      </c>
      <c r="BG271" s="160">
        <f t="shared" si="46"/>
        <v>0</v>
      </c>
      <c r="BH271" s="160">
        <f t="shared" si="47"/>
        <v>0</v>
      </c>
      <c r="BI271" s="160">
        <f t="shared" si="48"/>
        <v>0</v>
      </c>
      <c r="BJ271" s="14" t="s">
        <v>141</v>
      </c>
      <c r="BK271" s="161">
        <f t="shared" si="49"/>
        <v>0</v>
      </c>
      <c r="BL271" s="14" t="s">
        <v>426</v>
      </c>
      <c r="BM271" s="159" t="s">
        <v>1777</v>
      </c>
    </row>
    <row r="272" spans="1:65" s="2" customFormat="1" ht="16.5" customHeight="1">
      <c r="A272" s="29"/>
      <c r="B272" s="147"/>
      <c r="C272" s="148" t="s">
        <v>1060</v>
      </c>
      <c r="D272" s="148" t="s">
        <v>136</v>
      </c>
      <c r="E272" s="149" t="s">
        <v>1778</v>
      </c>
      <c r="F272" s="150" t="s">
        <v>1779</v>
      </c>
      <c r="G272" s="151" t="s">
        <v>318</v>
      </c>
      <c r="H272" s="152">
        <v>1</v>
      </c>
      <c r="I272" s="153"/>
      <c r="J272" s="152">
        <f t="shared" si="40"/>
        <v>0</v>
      </c>
      <c r="K272" s="154"/>
      <c r="L272" s="30"/>
      <c r="M272" s="155" t="s">
        <v>1</v>
      </c>
      <c r="N272" s="156" t="s">
        <v>39</v>
      </c>
      <c r="O272" s="58"/>
      <c r="P272" s="157">
        <f t="shared" si="41"/>
        <v>0</v>
      </c>
      <c r="Q272" s="157">
        <v>0</v>
      </c>
      <c r="R272" s="157">
        <f t="shared" si="42"/>
        <v>0</v>
      </c>
      <c r="S272" s="157">
        <v>0</v>
      </c>
      <c r="T272" s="158">
        <f t="shared" si="4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9" t="s">
        <v>426</v>
      </c>
      <c r="AT272" s="159" t="s">
        <v>136</v>
      </c>
      <c r="AU272" s="159" t="s">
        <v>141</v>
      </c>
      <c r="AY272" s="14" t="s">
        <v>134</v>
      </c>
      <c r="BE272" s="160">
        <f t="shared" si="44"/>
        <v>0</v>
      </c>
      <c r="BF272" s="160">
        <f t="shared" si="45"/>
        <v>0</v>
      </c>
      <c r="BG272" s="160">
        <f t="shared" si="46"/>
        <v>0</v>
      </c>
      <c r="BH272" s="160">
        <f t="shared" si="47"/>
        <v>0</v>
      </c>
      <c r="BI272" s="160">
        <f t="shared" si="48"/>
        <v>0</v>
      </c>
      <c r="BJ272" s="14" t="s">
        <v>141</v>
      </c>
      <c r="BK272" s="161">
        <f t="shared" si="49"/>
        <v>0</v>
      </c>
      <c r="BL272" s="14" t="s">
        <v>426</v>
      </c>
      <c r="BM272" s="159" t="s">
        <v>1780</v>
      </c>
    </row>
    <row r="273" spans="1:65" s="2" customFormat="1" ht="16.5" customHeight="1">
      <c r="A273" s="29"/>
      <c r="B273" s="147"/>
      <c r="C273" s="162" t="s">
        <v>1066</v>
      </c>
      <c r="D273" s="162" t="s">
        <v>265</v>
      </c>
      <c r="E273" s="163" t="s">
        <v>1781</v>
      </c>
      <c r="F273" s="164" t="s">
        <v>1782</v>
      </c>
      <c r="G273" s="165" t="s">
        <v>318</v>
      </c>
      <c r="H273" s="166">
        <v>1</v>
      </c>
      <c r="I273" s="167"/>
      <c r="J273" s="166">
        <f t="shared" si="40"/>
        <v>0</v>
      </c>
      <c r="K273" s="168"/>
      <c r="L273" s="169"/>
      <c r="M273" s="170" t="s">
        <v>1</v>
      </c>
      <c r="N273" s="171" t="s">
        <v>39</v>
      </c>
      <c r="O273" s="58"/>
      <c r="P273" s="157">
        <f t="shared" si="41"/>
        <v>0</v>
      </c>
      <c r="Q273" s="157">
        <v>0</v>
      </c>
      <c r="R273" s="157">
        <f t="shared" si="42"/>
        <v>0</v>
      </c>
      <c r="S273" s="157">
        <v>0</v>
      </c>
      <c r="T273" s="158">
        <f t="shared" si="4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9" t="s">
        <v>1776</v>
      </c>
      <c r="AT273" s="159" t="s">
        <v>265</v>
      </c>
      <c r="AU273" s="159" t="s">
        <v>141</v>
      </c>
      <c r="AY273" s="14" t="s">
        <v>134</v>
      </c>
      <c r="BE273" s="160">
        <f t="shared" si="44"/>
        <v>0</v>
      </c>
      <c r="BF273" s="160">
        <f t="shared" si="45"/>
        <v>0</v>
      </c>
      <c r="BG273" s="160">
        <f t="shared" si="46"/>
        <v>0</v>
      </c>
      <c r="BH273" s="160">
        <f t="shared" si="47"/>
        <v>0</v>
      </c>
      <c r="BI273" s="160">
        <f t="shared" si="48"/>
        <v>0</v>
      </c>
      <c r="BJ273" s="14" t="s">
        <v>141</v>
      </c>
      <c r="BK273" s="161">
        <f t="shared" si="49"/>
        <v>0</v>
      </c>
      <c r="BL273" s="14" t="s">
        <v>426</v>
      </c>
      <c r="BM273" s="159" t="s">
        <v>1783</v>
      </c>
    </row>
    <row r="274" spans="1:65" s="12" customFormat="1" ht="25.95" customHeight="1">
      <c r="B274" s="134"/>
      <c r="D274" s="135" t="s">
        <v>72</v>
      </c>
      <c r="E274" s="136" t="s">
        <v>1070</v>
      </c>
      <c r="F274" s="136" t="s">
        <v>1071</v>
      </c>
      <c r="I274" s="137"/>
      <c r="J274" s="138">
        <f>BK274</f>
        <v>0</v>
      </c>
      <c r="L274" s="134"/>
      <c r="M274" s="139"/>
      <c r="N274" s="140"/>
      <c r="O274" s="140"/>
      <c r="P274" s="141">
        <f>P275</f>
        <v>0</v>
      </c>
      <c r="Q274" s="140"/>
      <c r="R274" s="141">
        <f>R275</f>
        <v>0</v>
      </c>
      <c r="S274" s="140"/>
      <c r="T274" s="142">
        <f>T275</f>
        <v>0</v>
      </c>
      <c r="AR274" s="135" t="s">
        <v>140</v>
      </c>
      <c r="AT274" s="143" t="s">
        <v>72</v>
      </c>
      <c r="AU274" s="143" t="s">
        <v>73</v>
      </c>
      <c r="AY274" s="135" t="s">
        <v>134</v>
      </c>
      <c r="BK274" s="144">
        <f>BK275</f>
        <v>0</v>
      </c>
    </row>
    <row r="275" spans="1:65" s="2" customFormat="1" ht="16.5" customHeight="1">
      <c r="A275" s="29"/>
      <c r="B275" s="147"/>
      <c r="C275" s="148" t="s">
        <v>1072</v>
      </c>
      <c r="D275" s="148" t="s">
        <v>136</v>
      </c>
      <c r="E275" s="149" t="s">
        <v>1073</v>
      </c>
      <c r="F275" s="150" t="s">
        <v>1784</v>
      </c>
      <c r="G275" s="151" t="s">
        <v>1075</v>
      </c>
      <c r="H275" s="152">
        <v>12</v>
      </c>
      <c r="I275" s="153"/>
      <c r="J275" s="152">
        <f>ROUND(I275*H275,3)</f>
        <v>0</v>
      </c>
      <c r="K275" s="154"/>
      <c r="L275" s="30"/>
      <c r="M275" s="172" t="s">
        <v>1</v>
      </c>
      <c r="N275" s="173" t="s">
        <v>39</v>
      </c>
      <c r="O275" s="174"/>
      <c r="P275" s="175">
        <f>O275*H275</f>
        <v>0</v>
      </c>
      <c r="Q275" s="175">
        <v>0</v>
      </c>
      <c r="R275" s="175">
        <f>Q275*H275</f>
        <v>0</v>
      </c>
      <c r="S275" s="175">
        <v>0</v>
      </c>
      <c r="T275" s="176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9" t="s">
        <v>1076</v>
      </c>
      <c r="AT275" s="159" t="s">
        <v>136</v>
      </c>
      <c r="AU275" s="159" t="s">
        <v>81</v>
      </c>
      <c r="AY275" s="14" t="s">
        <v>134</v>
      </c>
      <c r="BE275" s="160">
        <f>IF(N275="základná",J275,0)</f>
        <v>0</v>
      </c>
      <c r="BF275" s="160">
        <f>IF(N275="znížená",J275,0)</f>
        <v>0</v>
      </c>
      <c r="BG275" s="160">
        <f>IF(N275="zákl. prenesená",J275,0)</f>
        <v>0</v>
      </c>
      <c r="BH275" s="160">
        <f>IF(N275="zníž. prenesená",J275,0)</f>
        <v>0</v>
      </c>
      <c r="BI275" s="160">
        <f>IF(N275="nulová",J275,0)</f>
        <v>0</v>
      </c>
      <c r="BJ275" s="14" t="s">
        <v>141</v>
      </c>
      <c r="BK275" s="161">
        <f>ROUND(I275*H275,3)</f>
        <v>0</v>
      </c>
      <c r="BL275" s="14" t="s">
        <v>1076</v>
      </c>
      <c r="BM275" s="159" t="s">
        <v>1785</v>
      </c>
    </row>
    <row r="276" spans="1:65" s="2" customFormat="1" ht="6.9" customHeight="1">
      <c r="A276" s="29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30"/>
      <c r="M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</row>
  </sheetData>
  <autoFilter ref="C128:K275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9"/>
  <sheetViews>
    <sheetView showGridLines="0" topLeftCell="A227" workbookViewId="0">
      <selection activeCell="J12" sqref="J1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5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103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6" t="str">
        <f>'Rekapitulácia stavby'!K6</f>
        <v>Obnova kultúrneho domu Borša</v>
      </c>
      <c r="F7" s="227"/>
      <c r="G7" s="227"/>
      <c r="H7" s="227"/>
      <c r="L7" s="17"/>
    </row>
    <row r="8" spans="1:46" s="2" customFormat="1" ht="12" customHeight="1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4" t="s">
        <v>1786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6"/>
      <c r="G18" s="206"/>
      <c r="H18" s="206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1" t="s">
        <v>1</v>
      </c>
      <c r="F27" s="211"/>
      <c r="G27" s="211"/>
      <c r="H27" s="21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ROUND((SUM(BE122:BE248)),  2)</f>
        <v>0</v>
      </c>
      <c r="G33" s="100"/>
      <c r="H33" s="100"/>
      <c r="I33" s="101">
        <v>0.2</v>
      </c>
      <c r="J33" s="99">
        <f>ROUND(((SUM(BE122:BE248))*I33),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ROUND((SUM(BF122:BF248)),  2)</f>
        <v>0</v>
      </c>
      <c r="G34" s="100"/>
      <c r="H34" s="100"/>
      <c r="I34" s="101">
        <v>0.2</v>
      </c>
      <c r="J34" s="99">
        <f>ROUND(((SUM(BF122:BF248))*I34),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ROUND((SUM(BG122:BG248)),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ROUND((SUM(BH122:BH248)),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ROUND((SUM(BI122:BI248)),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Obnova kultúrneho domu Borša</v>
      </c>
      <c r="F85" s="227"/>
      <c r="G85" s="227"/>
      <c r="H85" s="227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4" t="str">
        <f>E9</f>
        <v>05 - ELI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" customHeight="1">
      <c r="B97" s="115"/>
      <c r="D97" s="116" t="s">
        <v>1787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9" customFormat="1" ht="24.9" customHeight="1">
      <c r="B98" s="115"/>
      <c r="D98" s="116" t="s">
        <v>1788</v>
      </c>
      <c r="E98" s="117"/>
      <c r="F98" s="117"/>
      <c r="G98" s="117"/>
      <c r="H98" s="117"/>
      <c r="I98" s="117"/>
      <c r="J98" s="118">
        <f>J139</f>
        <v>0</v>
      </c>
      <c r="L98" s="115"/>
    </row>
    <row r="99" spans="1:31" s="9" customFormat="1" ht="24.9" customHeight="1">
      <c r="B99" s="115"/>
      <c r="D99" s="116" t="s">
        <v>1789</v>
      </c>
      <c r="E99" s="117"/>
      <c r="F99" s="117"/>
      <c r="G99" s="117"/>
      <c r="H99" s="117"/>
      <c r="I99" s="117"/>
      <c r="J99" s="118">
        <f>J148</f>
        <v>0</v>
      </c>
      <c r="L99" s="115"/>
    </row>
    <row r="100" spans="1:31" s="9" customFormat="1" ht="24.9" customHeight="1">
      <c r="B100" s="115"/>
      <c r="D100" s="116" t="s">
        <v>1790</v>
      </c>
      <c r="E100" s="117"/>
      <c r="F100" s="117"/>
      <c r="G100" s="117"/>
      <c r="H100" s="117"/>
      <c r="I100" s="117"/>
      <c r="J100" s="118">
        <f>J205</f>
        <v>0</v>
      </c>
      <c r="L100" s="115"/>
    </row>
    <row r="101" spans="1:31" s="9" customFormat="1" ht="24.9" customHeight="1">
      <c r="B101" s="115"/>
      <c r="D101" s="116" t="s">
        <v>1791</v>
      </c>
      <c r="E101" s="117"/>
      <c r="F101" s="117"/>
      <c r="G101" s="117"/>
      <c r="H101" s="117"/>
      <c r="I101" s="117"/>
      <c r="J101" s="118">
        <f>J243</f>
        <v>0</v>
      </c>
      <c r="L101" s="115"/>
    </row>
    <row r="102" spans="1:31" s="9" customFormat="1" ht="24.9" customHeight="1">
      <c r="B102" s="115"/>
      <c r="D102" s="116" t="s">
        <v>1792</v>
      </c>
      <c r="E102" s="117"/>
      <c r="F102" s="117"/>
      <c r="G102" s="117"/>
      <c r="H102" s="117"/>
      <c r="I102" s="117"/>
      <c r="J102" s="118">
        <f>J247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120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6" t="str">
        <f>E7</f>
        <v>Obnova kultúrneho domu Borša</v>
      </c>
      <c r="F112" s="227"/>
      <c r="G112" s="227"/>
      <c r="H112" s="227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105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4" t="str">
        <f>E9</f>
        <v>05 - ELI</v>
      </c>
      <c r="F114" s="228"/>
      <c r="G114" s="228"/>
      <c r="H114" s="228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Borša</v>
      </c>
      <c r="G116" s="29"/>
      <c r="H116" s="29"/>
      <c r="I116" s="24" t="s">
        <v>20</v>
      </c>
      <c r="J116" s="55" t="str">
        <f>IF(J12="","",J12)</f>
        <v/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>
      <c r="A118" s="29"/>
      <c r="B118" s="30"/>
      <c r="C118" s="24" t="s">
        <v>21</v>
      </c>
      <c r="D118" s="29"/>
      <c r="E118" s="29"/>
      <c r="F118" s="22" t="str">
        <f>E15</f>
        <v>obec Borša</v>
      </c>
      <c r="G118" s="29"/>
      <c r="H118" s="29"/>
      <c r="I118" s="24" t="s">
        <v>27</v>
      </c>
      <c r="J118" s="27" t="str">
        <f>E21</f>
        <v>OON Design s.r.o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4" t="s">
        <v>25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OON Design s.r.o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121</v>
      </c>
      <c r="D121" s="126" t="s">
        <v>58</v>
      </c>
      <c r="E121" s="126" t="s">
        <v>54</v>
      </c>
      <c r="F121" s="126" t="s">
        <v>55</v>
      </c>
      <c r="G121" s="126" t="s">
        <v>122</v>
      </c>
      <c r="H121" s="126" t="s">
        <v>123</v>
      </c>
      <c r="I121" s="126" t="s">
        <v>124</v>
      </c>
      <c r="J121" s="127" t="s">
        <v>109</v>
      </c>
      <c r="K121" s="128" t="s">
        <v>125</v>
      </c>
      <c r="L121" s="129"/>
      <c r="M121" s="62" t="s">
        <v>1</v>
      </c>
      <c r="N121" s="63" t="s">
        <v>37</v>
      </c>
      <c r="O121" s="63" t="s">
        <v>126</v>
      </c>
      <c r="P121" s="63" t="s">
        <v>127</v>
      </c>
      <c r="Q121" s="63" t="s">
        <v>128</v>
      </c>
      <c r="R121" s="63" t="s">
        <v>129</v>
      </c>
      <c r="S121" s="63" t="s">
        <v>130</v>
      </c>
      <c r="T121" s="64" t="s">
        <v>131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8" customHeight="1">
      <c r="A122" s="29"/>
      <c r="B122" s="30"/>
      <c r="C122" s="69" t="s">
        <v>110</v>
      </c>
      <c r="D122" s="29"/>
      <c r="E122" s="29"/>
      <c r="F122" s="29"/>
      <c r="G122" s="29"/>
      <c r="H122" s="29"/>
      <c r="I122" s="29"/>
      <c r="J122" s="130">
        <f>BK122</f>
        <v>0</v>
      </c>
      <c r="K122" s="29"/>
      <c r="L122" s="30"/>
      <c r="M122" s="65"/>
      <c r="N122" s="56"/>
      <c r="O122" s="66"/>
      <c r="P122" s="131">
        <f>P123+P139+P148+P205+P243+P247</f>
        <v>0</v>
      </c>
      <c r="Q122" s="66"/>
      <c r="R122" s="131">
        <f>R123+R139+R148+R205+R243+R247</f>
        <v>0</v>
      </c>
      <c r="S122" s="66"/>
      <c r="T122" s="132">
        <f>T123+T139+T148+T205+T243+T247</f>
        <v>0.87478999999999996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111</v>
      </c>
      <c r="BK122" s="133">
        <f>BK123+BK139+BK148+BK205+BK243+BK247</f>
        <v>0</v>
      </c>
    </row>
    <row r="123" spans="1:65" s="12" customFormat="1" ht="25.95" customHeight="1">
      <c r="B123" s="134"/>
      <c r="D123" s="135" t="s">
        <v>72</v>
      </c>
      <c r="E123" s="136" t="s">
        <v>422</v>
      </c>
      <c r="F123" s="136" t="s">
        <v>1793</v>
      </c>
      <c r="I123" s="137"/>
      <c r="J123" s="138">
        <f>BK123</f>
        <v>0</v>
      </c>
      <c r="L123" s="134"/>
      <c r="M123" s="139"/>
      <c r="N123" s="140"/>
      <c r="O123" s="140"/>
      <c r="P123" s="141">
        <f>SUM(P124:P138)</f>
        <v>0</v>
      </c>
      <c r="Q123" s="140"/>
      <c r="R123" s="141">
        <f>SUM(R124:R138)</f>
        <v>0</v>
      </c>
      <c r="S123" s="140"/>
      <c r="T123" s="142">
        <f>SUM(T124:T138)</f>
        <v>0.87478999999999996</v>
      </c>
      <c r="AR123" s="135" t="s">
        <v>146</v>
      </c>
      <c r="AT123" s="143" t="s">
        <v>72</v>
      </c>
      <c r="AU123" s="143" t="s">
        <v>73</v>
      </c>
      <c r="AY123" s="135" t="s">
        <v>134</v>
      </c>
      <c r="BK123" s="144">
        <f>SUM(BK124:BK138)</f>
        <v>0</v>
      </c>
    </row>
    <row r="124" spans="1:65" s="2" customFormat="1" ht="24.15" customHeight="1">
      <c r="A124" s="29"/>
      <c r="B124" s="147"/>
      <c r="C124" s="162" t="s">
        <v>81</v>
      </c>
      <c r="D124" s="162" t="s">
        <v>265</v>
      </c>
      <c r="E124" s="163" t="s">
        <v>1794</v>
      </c>
      <c r="F124" s="164" t="s">
        <v>1795</v>
      </c>
      <c r="G124" s="165" t="s">
        <v>274</v>
      </c>
      <c r="H124" s="166">
        <v>20</v>
      </c>
      <c r="I124" s="167"/>
      <c r="J124" s="166">
        <f t="shared" ref="J124:J138" si="0">ROUND(I124*H124,3)</f>
        <v>0</v>
      </c>
      <c r="K124" s="168"/>
      <c r="L124" s="169"/>
      <c r="M124" s="170" t="s">
        <v>1</v>
      </c>
      <c r="N124" s="171" t="s">
        <v>39</v>
      </c>
      <c r="O124" s="58"/>
      <c r="P124" s="157">
        <f t="shared" ref="P124:P138" si="1">O124*H124</f>
        <v>0</v>
      </c>
      <c r="Q124" s="157">
        <v>0</v>
      </c>
      <c r="R124" s="157">
        <f t="shared" ref="R124:R138" si="2">Q124*H124</f>
        <v>0</v>
      </c>
      <c r="S124" s="157">
        <v>0</v>
      </c>
      <c r="T124" s="158">
        <f t="shared" ref="T124:T138" si="3"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1776</v>
      </c>
      <c r="AT124" s="159" t="s">
        <v>265</v>
      </c>
      <c r="AU124" s="159" t="s">
        <v>81</v>
      </c>
      <c r="AY124" s="14" t="s">
        <v>134</v>
      </c>
      <c r="BE124" s="160">
        <f t="shared" ref="BE124:BE138" si="4">IF(N124="základná",J124,0)</f>
        <v>0</v>
      </c>
      <c r="BF124" s="160">
        <f t="shared" ref="BF124:BF138" si="5">IF(N124="znížená",J124,0)</f>
        <v>0</v>
      </c>
      <c r="BG124" s="160">
        <f t="shared" ref="BG124:BG138" si="6">IF(N124="zákl. prenesená",J124,0)</f>
        <v>0</v>
      </c>
      <c r="BH124" s="160">
        <f t="shared" ref="BH124:BH138" si="7">IF(N124="zníž. prenesená",J124,0)</f>
        <v>0</v>
      </c>
      <c r="BI124" s="160">
        <f t="shared" ref="BI124:BI138" si="8">IF(N124="nulová",J124,0)</f>
        <v>0</v>
      </c>
      <c r="BJ124" s="14" t="s">
        <v>141</v>
      </c>
      <c r="BK124" s="161">
        <f t="shared" ref="BK124:BK138" si="9">ROUND(I124*H124,3)</f>
        <v>0</v>
      </c>
      <c r="BL124" s="14" t="s">
        <v>426</v>
      </c>
      <c r="BM124" s="159" t="s">
        <v>141</v>
      </c>
    </row>
    <row r="125" spans="1:65" s="2" customFormat="1" ht="24.15" customHeight="1">
      <c r="A125" s="29"/>
      <c r="B125" s="147"/>
      <c r="C125" s="148" t="s">
        <v>141</v>
      </c>
      <c r="D125" s="148" t="s">
        <v>136</v>
      </c>
      <c r="E125" s="149" t="s">
        <v>1796</v>
      </c>
      <c r="F125" s="150" t="s">
        <v>1797</v>
      </c>
      <c r="G125" s="151" t="s">
        <v>274</v>
      </c>
      <c r="H125" s="152">
        <v>20</v>
      </c>
      <c r="I125" s="153"/>
      <c r="J125" s="152">
        <f t="shared" si="0"/>
        <v>0</v>
      </c>
      <c r="K125" s="154"/>
      <c r="L125" s="30"/>
      <c r="M125" s="155" t="s">
        <v>1</v>
      </c>
      <c r="N125" s="156" t="s">
        <v>39</v>
      </c>
      <c r="O125" s="58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426</v>
      </c>
      <c r="AT125" s="159" t="s">
        <v>136</v>
      </c>
      <c r="AU125" s="159" t="s">
        <v>81</v>
      </c>
      <c r="AY125" s="14" t="s">
        <v>134</v>
      </c>
      <c r="BE125" s="160">
        <f t="shared" si="4"/>
        <v>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141</v>
      </c>
      <c r="BK125" s="161">
        <f t="shared" si="9"/>
        <v>0</v>
      </c>
      <c r="BL125" s="14" t="s">
        <v>426</v>
      </c>
      <c r="BM125" s="159" t="s">
        <v>140</v>
      </c>
    </row>
    <row r="126" spans="1:65" s="2" customFormat="1" ht="24.15" customHeight="1">
      <c r="A126" s="29"/>
      <c r="B126" s="147"/>
      <c r="C126" s="162" t="s">
        <v>146</v>
      </c>
      <c r="D126" s="162" t="s">
        <v>265</v>
      </c>
      <c r="E126" s="163" t="s">
        <v>1798</v>
      </c>
      <c r="F126" s="164" t="s">
        <v>1799</v>
      </c>
      <c r="G126" s="165" t="s">
        <v>318</v>
      </c>
      <c r="H126" s="166">
        <v>1</v>
      </c>
      <c r="I126" s="167"/>
      <c r="J126" s="166">
        <f t="shared" si="0"/>
        <v>0</v>
      </c>
      <c r="K126" s="168"/>
      <c r="L126" s="169"/>
      <c r="M126" s="170" t="s">
        <v>1</v>
      </c>
      <c r="N126" s="171" t="s">
        <v>39</v>
      </c>
      <c r="O126" s="58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1776</v>
      </c>
      <c r="AT126" s="159" t="s">
        <v>265</v>
      </c>
      <c r="AU126" s="159" t="s">
        <v>81</v>
      </c>
      <c r="AY126" s="14" t="s">
        <v>134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141</v>
      </c>
      <c r="BK126" s="161">
        <f t="shared" si="9"/>
        <v>0</v>
      </c>
      <c r="BL126" s="14" t="s">
        <v>426</v>
      </c>
      <c r="BM126" s="159" t="s">
        <v>157</v>
      </c>
    </row>
    <row r="127" spans="1:65" s="2" customFormat="1" ht="21.75" customHeight="1">
      <c r="A127" s="29"/>
      <c r="B127" s="147"/>
      <c r="C127" s="148" t="s">
        <v>140</v>
      </c>
      <c r="D127" s="148" t="s">
        <v>136</v>
      </c>
      <c r="E127" s="149" t="s">
        <v>1800</v>
      </c>
      <c r="F127" s="150" t="s">
        <v>1801</v>
      </c>
      <c r="G127" s="151" t="s">
        <v>318</v>
      </c>
      <c r="H127" s="152">
        <v>1</v>
      </c>
      <c r="I127" s="153"/>
      <c r="J127" s="152">
        <f t="shared" si="0"/>
        <v>0</v>
      </c>
      <c r="K127" s="154"/>
      <c r="L127" s="30"/>
      <c r="M127" s="155" t="s">
        <v>1</v>
      </c>
      <c r="N127" s="156" t="s">
        <v>39</v>
      </c>
      <c r="O127" s="58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426</v>
      </c>
      <c r="AT127" s="159" t="s">
        <v>136</v>
      </c>
      <c r="AU127" s="159" t="s">
        <v>81</v>
      </c>
      <c r="AY127" s="14" t="s">
        <v>134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141</v>
      </c>
      <c r="BK127" s="161">
        <f t="shared" si="9"/>
        <v>0</v>
      </c>
      <c r="BL127" s="14" t="s">
        <v>426</v>
      </c>
      <c r="BM127" s="159" t="s">
        <v>167</v>
      </c>
    </row>
    <row r="128" spans="1:65" s="2" customFormat="1" ht="24.15" customHeight="1">
      <c r="A128" s="29"/>
      <c r="B128" s="147"/>
      <c r="C128" s="162" t="s">
        <v>153</v>
      </c>
      <c r="D128" s="162" t="s">
        <v>265</v>
      </c>
      <c r="E128" s="163" t="s">
        <v>1802</v>
      </c>
      <c r="F128" s="164" t="s">
        <v>1803</v>
      </c>
      <c r="G128" s="165" t="s">
        <v>274</v>
      </c>
      <c r="H128" s="166">
        <v>20</v>
      </c>
      <c r="I128" s="167"/>
      <c r="J128" s="166">
        <f t="shared" si="0"/>
        <v>0</v>
      </c>
      <c r="K128" s="168"/>
      <c r="L128" s="169"/>
      <c r="M128" s="170" t="s">
        <v>1</v>
      </c>
      <c r="N128" s="171" t="s">
        <v>39</v>
      </c>
      <c r="O128" s="58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1776</v>
      </c>
      <c r="AT128" s="159" t="s">
        <v>265</v>
      </c>
      <c r="AU128" s="159" t="s">
        <v>81</v>
      </c>
      <c r="AY128" s="14" t="s">
        <v>134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141</v>
      </c>
      <c r="BK128" s="161">
        <f t="shared" si="9"/>
        <v>0</v>
      </c>
      <c r="BL128" s="14" t="s">
        <v>426</v>
      </c>
      <c r="BM128" s="159" t="s">
        <v>178</v>
      </c>
    </row>
    <row r="129" spans="1:65" s="2" customFormat="1" ht="24.15" customHeight="1">
      <c r="A129" s="29"/>
      <c r="B129" s="147"/>
      <c r="C129" s="148" t="s">
        <v>157</v>
      </c>
      <c r="D129" s="148" t="s">
        <v>136</v>
      </c>
      <c r="E129" s="149" t="s">
        <v>1804</v>
      </c>
      <c r="F129" s="150" t="s">
        <v>1805</v>
      </c>
      <c r="G129" s="151" t="s">
        <v>274</v>
      </c>
      <c r="H129" s="152">
        <v>20</v>
      </c>
      <c r="I129" s="153"/>
      <c r="J129" s="152">
        <f t="shared" si="0"/>
        <v>0</v>
      </c>
      <c r="K129" s="154"/>
      <c r="L129" s="30"/>
      <c r="M129" s="155" t="s">
        <v>1</v>
      </c>
      <c r="N129" s="156" t="s">
        <v>39</v>
      </c>
      <c r="O129" s="58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426</v>
      </c>
      <c r="AT129" s="159" t="s">
        <v>136</v>
      </c>
      <c r="AU129" s="159" t="s">
        <v>81</v>
      </c>
      <c r="AY129" s="14" t="s">
        <v>134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141</v>
      </c>
      <c r="BK129" s="161">
        <f t="shared" si="9"/>
        <v>0</v>
      </c>
      <c r="BL129" s="14" t="s">
        <v>426</v>
      </c>
      <c r="BM129" s="159" t="s">
        <v>186</v>
      </c>
    </row>
    <row r="130" spans="1:65" s="2" customFormat="1" ht="24.15" customHeight="1">
      <c r="A130" s="29"/>
      <c r="B130" s="147"/>
      <c r="C130" s="148" t="s">
        <v>162</v>
      </c>
      <c r="D130" s="148" t="s">
        <v>136</v>
      </c>
      <c r="E130" s="149" t="s">
        <v>1806</v>
      </c>
      <c r="F130" s="150" t="s">
        <v>1807</v>
      </c>
      <c r="G130" s="151" t="s">
        <v>318</v>
      </c>
      <c r="H130" s="152">
        <v>2</v>
      </c>
      <c r="I130" s="153"/>
      <c r="J130" s="152">
        <f t="shared" si="0"/>
        <v>0</v>
      </c>
      <c r="K130" s="154"/>
      <c r="L130" s="30"/>
      <c r="M130" s="155" t="s">
        <v>1</v>
      </c>
      <c r="N130" s="156" t="s">
        <v>39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426</v>
      </c>
      <c r="AT130" s="159" t="s">
        <v>136</v>
      </c>
      <c r="AU130" s="159" t="s">
        <v>81</v>
      </c>
      <c r="AY130" s="14" t="s">
        <v>134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141</v>
      </c>
      <c r="BK130" s="161">
        <f t="shared" si="9"/>
        <v>0</v>
      </c>
      <c r="BL130" s="14" t="s">
        <v>426</v>
      </c>
      <c r="BM130" s="159" t="s">
        <v>194</v>
      </c>
    </row>
    <row r="131" spans="1:65" s="2" customFormat="1" ht="24.15" customHeight="1">
      <c r="A131" s="29"/>
      <c r="B131" s="147"/>
      <c r="C131" s="148" t="s">
        <v>167</v>
      </c>
      <c r="D131" s="148" t="s">
        <v>136</v>
      </c>
      <c r="E131" s="149" t="s">
        <v>1808</v>
      </c>
      <c r="F131" s="150" t="s">
        <v>1809</v>
      </c>
      <c r="G131" s="151" t="s">
        <v>318</v>
      </c>
      <c r="H131" s="152">
        <v>10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39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426</v>
      </c>
      <c r="AT131" s="159" t="s">
        <v>136</v>
      </c>
      <c r="AU131" s="159" t="s">
        <v>81</v>
      </c>
      <c r="AY131" s="14" t="s">
        <v>134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141</v>
      </c>
      <c r="BK131" s="161">
        <f t="shared" si="9"/>
        <v>0</v>
      </c>
      <c r="BL131" s="14" t="s">
        <v>426</v>
      </c>
      <c r="BM131" s="159" t="s">
        <v>176</v>
      </c>
    </row>
    <row r="132" spans="1:65" s="2" customFormat="1" ht="24.15" customHeight="1">
      <c r="A132" s="29"/>
      <c r="B132" s="147"/>
      <c r="C132" s="148" t="s">
        <v>172</v>
      </c>
      <c r="D132" s="148" t="s">
        <v>136</v>
      </c>
      <c r="E132" s="149" t="s">
        <v>1810</v>
      </c>
      <c r="F132" s="150" t="s">
        <v>1811</v>
      </c>
      <c r="G132" s="151" t="s">
        <v>318</v>
      </c>
      <c r="H132" s="152">
        <v>127</v>
      </c>
      <c r="I132" s="153"/>
      <c r="J132" s="152">
        <f t="shared" si="0"/>
        <v>0</v>
      </c>
      <c r="K132" s="154"/>
      <c r="L132" s="30"/>
      <c r="M132" s="155" t="s">
        <v>1</v>
      </c>
      <c r="N132" s="156" t="s">
        <v>39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2.0000000000000001E-4</v>
      </c>
      <c r="T132" s="158">
        <f t="shared" si="3"/>
        <v>2.5400000000000002E-2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426</v>
      </c>
      <c r="AT132" s="159" t="s">
        <v>136</v>
      </c>
      <c r="AU132" s="159" t="s">
        <v>81</v>
      </c>
      <c r="AY132" s="14" t="s">
        <v>134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141</v>
      </c>
      <c r="BK132" s="161">
        <f t="shared" si="9"/>
        <v>0</v>
      </c>
      <c r="BL132" s="14" t="s">
        <v>426</v>
      </c>
      <c r="BM132" s="159" t="s">
        <v>1812</v>
      </c>
    </row>
    <row r="133" spans="1:65" s="2" customFormat="1" ht="33" customHeight="1">
      <c r="A133" s="29"/>
      <c r="B133" s="147"/>
      <c r="C133" s="148" t="s">
        <v>178</v>
      </c>
      <c r="D133" s="148" t="s">
        <v>136</v>
      </c>
      <c r="E133" s="149" t="s">
        <v>1813</v>
      </c>
      <c r="F133" s="150" t="s">
        <v>1814</v>
      </c>
      <c r="G133" s="151" t="s">
        <v>318</v>
      </c>
      <c r="H133" s="152">
        <v>86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39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2.1000000000000001E-4</v>
      </c>
      <c r="T133" s="158">
        <f t="shared" si="3"/>
        <v>1.806E-2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426</v>
      </c>
      <c r="AT133" s="159" t="s">
        <v>136</v>
      </c>
      <c r="AU133" s="159" t="s">
        <v>81</v>
      </c>
      <c r="AY133" s="14" t="s">
        <v>134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141</v>
      </c>
      <c r="BK133" s="161">
        <f t="shared" si="9"/>
        <v>0</v>
      </c>
      <c r="BL133" s="14" t="s">
        <v>426</v>
      </c>
      <c r="BM133" s="159" t="s">
        <v>1815</v>
      </c>
    </row>
    <row r="134" spans="1:65" s="2" customFormat="1" ht="16.5" customHeight="1">
      <c r="A134" s="29"/>
      <c r="B134" s="147"/>
      <c r="C134" s="148" t="s">
        <v>182</v>
      </c>
      <c r="D134" s="148" t="s">
        <v>136</v>
      </c>
      <c r="E134" s="149" t="s">
        <v>1816</v>
      </c>
      <c r="F134" s="150" t="s">
        <v>1817</v>
      </c>
      <c r="G134" s="151" t="s">
        <v>318</v>
      </c>
      <c r="H134" s="152">
        <v>5</v>
      </c>
      <c r="I134" s="153"/>
      <c r="J134" s="152">
        <f t="shared" si="0"/>
        <v>0</v>
      </c>
      <c r="K134" s="154"/>
      <c r="L134" s="30"/>
      <c r="M134" s="155" t="s">
        <v>1</v>
      </c>
      <c r="N134" s="156" t="s">
        <v>39</v>
      </c>
      <c r="O134" s="58"/>
      <c r="P134" s="157">
        <f t="shared" si="1"/>
        <v>0</v>
      </c>
      <c r="Q134" s="157">
        <v>0</v>
      </c>
      <c r="R134" s="157">
        <f t="shared" si="2"/>
        <v>0</v>
      </c>
      <c r="S134" s="157">
        <v>1.7000000000000001E-4</v>
      </c>
      <c r="T134" s="158">
        <f t="shared" si="3"/>
        <v>8.5000000000000006E-4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426</v>
      </c>
      <c r="AT134" s="159" t="s">
        <v>136</v>
      </c>
      <c r="AU134" s="159" t="s">
        <v>81</v>
      </c>
      <c r="AY134" s="14" t="s">
        <v>134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141</v>
      </c>
      <c r="BK134" s="161">
        <f t="shared" si="9"/>
        <v>0</v>
      </c>
      <c r="BL134" s="14" t="s">
        <v>426</v>
      </c>
      <c r="BM134" s="159" t="s">
        <v>1818</v>
      </c>
    </row>
    <row r="135" spans="1:65" s="2" customFormat="1" ht="16.5" customHeight="1">
      <c r="A135" s="29"/>
      <c r="B135" s="147"/>
      <c r="C135" s="148" t="s">
        <v>186</v>
      </c>
      <c r="D135" s="148" t="s">
        <v>136</v>
      </c>
      <c r="E135" s="149" t="s">
        <v>1819</v>
      </c>
      <c r="F135" s="150" t="s">
        <v>1820</v>
      </c>
      <c r="G135" s="151" t="s">
        <v>318</v>
      </c>
      <c r="H135" s="152">
        <v>5</v>
      </c>
      <c r="I135" s="153"/>
      <c r="J135" s="152">
        <f t="shared" si="0"/>
        <v>0</v>
      </c>
      <c r="K135" s="154"/>
      <c r="L135" s="30"/>
      <c r="M135" s="155" t="s">
        <v>1</v>
      </c>
      <c r="N135" s="156" t="s">
        <v>39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426</v>
      </c>
      <c r="AT135" s="159" t="s">
        <v>136</v>
      </c>
      <c r="AU135" s="159" t="s">
        <v>81</v>
      </c>
      <c r="AY135" s="14" t="s">
        <v>134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141</v>
      </c>
      <c r="BK135" s="161">
        <f t="shared" si="9"/>
        <v>0</v>
      </c>
      <c r="BL135" s="14" t="s">
        <v>426</v>
      </c>
      <c r="BM135" s="159" t="s">
        <v>1821</v>
      </c>
    </row>
    <row r="136" spans="1:65" s="2" customFormat="1" ht="24.15" customHeight="1">
      <c r="A136" s="29"/>
      <c r="B136" s="147"/>
      <c r="C136" s="148" t="s">
        <v>190</v>
      </c>
      <c r="D136" s="148" t="s">
        <v>136</v>
      </c>
      <c r="E136" s="149" t="s">
        <v>1822</v>
      </c>
      <c r="F136" s="150" t="s">
        <v>1823</v>
      </c>
      <c r="G136" s="151" t="s">
        <v>318</v>
      </c>
      <c r="H136" s="152">
        <v>120</v>
      </c>
      <c r="I136" s="153"/>
      <c r="J136" s="152">
        <f t="shared" si="0"/>
        <v>0</v>
      </c>
      <c r="K136" s="154"/>
      <c r="L136" s="30"/>
      <c r="M136" s="155" t="s">
        <v>1</v>
      </c>
      <c r="N136" s="156" t="s">
        <v>39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5.0000000000000001E-3</v>
      </c>
      <c r="T136" s="158">
        <f t="shared" si="3"/>
        <v>0.6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426</v>
      </c>
      <c r="AT136" s="159" t="s">
        <v>136</v>
      </c>
      <c r="AU136" s="159" t="s">
        <v>81</v>
      </c>
      <c r="AY136" s="14" t="s">
        <v>134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141</v>
      </c>
      <c r="BK136" s="161">
        <f t="shared" si="9"/>
        <v>0</v>
      </c>
      <c r="BL136" s="14" t="s">
        <v>426</v>
      </c>
      <c r="BM136" s="159" t="s">
        <v>1824</v>
      </c>
    </row>
    <row r="137" spans="1:65" s="2" customFormat="1" ht="16.5" customHeight="1">
      <c r="A137" s="29"/>
      <c r="B137" s="147"/>
      <c r="C137" s="148" t="s">
        <v>194</v>
      </c>
      <c r="D137" s="148" t="s">
        <v>136</v>
      </c>
      <c r="E137" s="149" t="s">
        <v>1825</v>
      </c>
      <c r="F137" s="150" t="s">
        <v>425</v>
      </c>
      <c r="G137" s="151" t="s">
        <v>318</v>
      </c>
      <c r="H137" s="152">
        <v>1</v>
      </c>
      <c r="I137" s="153"/>
      <c r="J137" s="152">
        <f t="shared" si="0"/>
        <v>0</v>
      </c>
      <c r="K137" s="154"/>
      <c r="L137" s="30"/>
      <c r="M137" s="155" t="s">
        <v>1</v>
      </c>
      <c r="N137" s="156" t="s">
        <v>39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1.4E-2</v>
      </c>
      <c r="T137" s="158">
        <f t="shared" si="3"/>
        <v>1.4E-2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426</v>
      </c>
      <c r="AT137" s="159" t="s">
        <v>136</v>
      </c>
      <c r="AU137" s="159" t="s">
        <v>81</v>
      </c>
      <c r="AY137" s="14" t="s">
        <v>134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141</v>
      </c>
      <c r="BK137" s="161">
        <f t="shared" si="9"/>
        <v>0</v>
      </c>
      <c r="BL137" s="14" t="s">
        <v>426</v>
      </c>
      <c r="BM137" s="159" t="s">
        <v>1826</v>
      </c>
    </row>
    <row r="138" spans="1:65" s="2" customFormat="1" ht="16.5" customHeight="1">
      <c r="A138" s="29"/>
      <c r="B138" s="147"/>
      <c r="C138" s="148" t="s">
        <v>198</v>
      </c>
      <c r="D138" s="148" t="s">
        <v>136</v>
      </c>
      <c r="E138" s="149" t="s">
        <v>1827</v>
      </c>
      <c r="F138" s="150" t="s">
        <v>1828</v>
      </c>
      <c r="G138" s="151" t="s">
        <v>274</v>
      </c>
      <c r="H138" s="152">
        <v>1353</v>
      </c>
      <c r="I138" s="153"/>
      <c r="J138" s="152">
        <f t="shared" si="0"/>
        <v>0</v>
      </c>
      <c r="K138" s="154"/>
      <c r="L138" s="30"/>
      <c r="M138" s="155" t="s">
        <v>1</v>
      </c>
      <c r="N138" s="156" t="s">
        <v>39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1.6000000000000001E-4</v>
      </c>
      <c r="T138" s="158">
        <f t="shared" si="3"/>
        <v>0.21648000000000001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426</v>
      </c>
      <c r="AT138" s="159" t="s">
        <v>136</v>
      </c>
      <c r="AU138" s="159" t="s">
        <v>81</v>
      </c>
      <c r="AY138" s="14" t="s">
        <v>134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141</v>
      </c>
      <c r="BK138" s="161">
        <f t="shared" si="9"/>
        <v>0</v>
      </c>
      <c r="BL138" s="14" t="s">
        <v>426</v>
      </c>
      <c r="BM138" s="159" t="s">
        <v>1829</v>
      </c>
    </row>
    <row r="139" spans="1:65" s="12" customFormat="1" ht="25.95" customHeight="1">
      <c r="B139" s="134"/>
      <c r="D139" s="135" t="s">
        <v>72</v>
      </c>
      <c r="E139" s="136" t="s">
        <v>1830</v>
      </c>
      <c r="F139" s="136" t="s">
        <v>1831</v>
      </c>
      <c r="I139" s="137"/>
      <c r="J139" s="138">
        <f>BK139</f>
        <v>0</v>
      </c>
      <c r="L139" s="134"/>
      <c r="M139" s="139"/>
      <c r="N139" s="140"/>
      <c r="O139" s="140"/>
      <c r="P139" s="141">
        <f>SUM(P140:P147)</f>
        <v>0</v>
      </c>
      <c r="Q139" s="140"/>
      <c r="R139" s="141">
        <f>SUM(R140:R147)</f>
        <v>0</v>
      </c>
      <c r="S139" s="140"/>
      <c r="T139" s="142">
        <f>SUM(T140:T147)</f>
        <v>0</v>
      </c>
      <c r="AR139" s="135" t="s">
        <v>146</v>
      </c>
      <c r="AT139" s="143" t="s">
        <v>72</v>
      </c>
      <c r="AU139" s="143" t="s">
        <v>73</v>
      </c>
      <c r="AY139" s="135" t="s">
        <v>134</v>
      </c>
      <c r="BK139" s="144">
        <f>SUM(BK140:BK147)</f>
        <v>0</v>
      </c>
    </row>
    <row r="140" spans="1:65" s="2" customFormat="1" ht="24.15" customHeight="1">
      <c r="A140" s="29"/>
      <c r="B140" s="147"/>
      <c r="C140" s="148" t="s">
        <v>176</v>
      </c>
      <c r="D140" s="148" t="s">
        <v>136</v>
      </c>
      <c r="E140" s="149" t="s">
        <v>1832</v>
      </c>
      <c r="F140" s="150" t="s">
        <v>1833</v>
      </c>
      <c r="G140" s="151" t="s">
        <v>1834</v>
      </c>
      <c r="H140" s="152">
        <v>0.2</v>
      </c>
      <c r="I140" s="153"/>
      <c r="J140" s="152">
        <f t="shared" ref="J140:J147" si="10">ROUND(I140*H140,3)</f>
        <v>0</v>
      </c>
      <c r="K140" s="154"/>
      <c r="L140" s="30"/>
      <c r="M140" s="155" t="s">
        <v>1</v>
      </c>
      <c r="N140" s="156" t="s">
        <v>39</v>
      </c>
      <c r="O140" s="58"/>
      <c r="P140" s="157">
        <f t="shared" ref="P140:P147" si="11">O140*H140</f>
        <v>0</v>
      </c>
      <c r="Q140" s="157">
        <v>0</v>
      </c>
      <c r="R140" s="157">
        <f t="shared" ref="R140:R147" si="12">Q140*H140</f>
        <v>0</v>
      </c>
      <c r="S140" s="157">
        <v>0</v>
      </c>
      <c r="T140" s="158">
        <f t="shared" ref="T140:T147" si="1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426</v>
      </c>
      <c r="AT140" s="159" t="s">
        <v>136</v>
      </c>
      <c r="AU140" s="159" t="s">
        <v>81</v>
      </c>
      <c r="AY140" s="14" t="s">
        <v>134</v>
      </c>
      <c r="BE140" s="160">
        <f t="shared" ref="BE140:BE147" si="14">IF(N140="základná",J140,0)</f>
        <v>0</v>
      </c>
      <c r="BF140" s="160">
        <f t="shared" ref="BF140:BF147" si="15">IF(N140="znížená",J140,0)</f>
        <v>0</v>
      </c>
      <c r="BG140" s="160">
        <f t="shared" ref="BG140:BG147" si="16">IF(N140="zákl. prenesená",J140,0)</f>
        <v>0</v>
      </c>
      <c r="BH140" s="160">
        <f t="shared" ref="BH140:BH147" si="17">IF(N140="zníž. prenesená",J140,0)</f>
        <v>0</v>
      </c>
      <c r="BI140" s="160">
        <f t="shared" ref="BI140:BI147" si="18">IF(N140="nulová",J140,0)</f>
        <v>0</v>
      </c>
      <c r="BJ140" s="14" t="s">
        <v>141</v>
      </c>
      <c r="BK140" s="161">
        <f t="shared" ref="BK140:BK147" si="19">ROUND(I140*H140,3)</f>
        <v>0</v>
      </c>
      <c r="BL140" s="14" t="s">
        <v>426</v>
      </c>
      <c r="BM140" s="159" t="s">
        <v>210</v>
      </c>
    </row>
    <row r="141" spans="1:65" s="2" customFormat="1" ht="24.15" customHeight="1">
      <c r="A141" s="29"/>
      <c r="B141" s="147"/>
      <c r="C141" s="148" t="s">
        <v>206</v>
      </c>
      <c r="D141" s="148" t="s">
        <v>136</v>
      </c>
      <c r="E141" s="149" t="s">
        <v>1835</v>
      </c>
      <c r="F141" s="150" t="s">
        <v>1836</v>
      </c>
      <c r="G141" s="151" t="s">
        <v>274</v>
      </c>
      <c r="H141" s="152">
        <v>20</v>
      </c>
      <c r="I141" s="153"/>
      <c r="J141" s="152">
        <f t="shared" si="10"/>
        <v>0</v>
      </c>
      <c r="K141" s="154"/>
      <c r="L141" s="30"/>
      <c r="M141" s="155" t="s">
        <v>1</v>
      </c>
      <c r="N141" s="156" t="s">
        <v>39</v>
      </c>
      <c r="O141" s="58"/>
      <c r="P141" s="157">
        <f t="shared" si="11"/>
        <v>0</v>
      </c>
      <c r="Q141" s="157">
        <v>0</v>
      </c>
      <c r="R141" s="157">
        <f t="shared" si="12"/>
        <v>0</v>
      </c>
      <c r="S141" s="157">
        <v>0</v>
      </c>
      <c r="T141" s="158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426</v>
      </c>
      <c r="AT141" s="159" t="s">
        <v>136</v>
      </c>
      <c r="AU141" s="159" t="s">
        <v>81</v>
      </c>
      <c r="AY141" s="14" t="s">
        <v>134</v>
      </c>
      <c r="BE141" s="160">
        <f t="shared" si="14"/>
        <v>0</v>
      </c>
      <c r="BF141" s="160">
        <f t="shared" si="15"/>
        <v>0</v>
      </c>
      <c r="BG141" s="160">
        <f t="shared" si="16"/>
        <v>0</v>
      </c>
      <c r="BH141" s="160">
        <f t="shared" si="17"/>
        <v>0</v>
      </c>
      <c r="BI141" s="160">
        <f t="shared" si="18"/>
        <v>0</v>
      </c>
      <c r="BJ141" s="14" t="s">
        <v>141</v>
      </c>
      <c r="BK141" s="161">
        <f t="shared" si="19"/>
        <v>0</v>
      </c>
      <c r="BL141" s="14" t="s">
        <v>426</v>
      </c>
      <c r="BM141" s="159" t="s">
        <v>7</v>
      </c>
    </row>
    <row r="142" spans="1:65" s="2" customFormat="1" ht="24.15" customHeight="1">
      <c r="A142" s="29"/>
      <c r="B142" s="147"/>
      <c r="C142" s="148" t="s">
        <v>210</v>
      </c>
      <c r="D142" s="148" t="s">
        <v>136</v>
      </c>
      <c r="E142" s="149" t="s">
        <v>1837</v>
      </c>
      <c r="F142" s="150" t="s">
        <v>1838</v>
      </c>
      <c r="G142" s="151" t="s">
        <v>274</v>
      </c>
      <c r="H142" s="152">
        <v>20</v>
      </c>
      <c r="I142" s="153"/>
      <c r="J142" s="152">
        <f t="shared" si="10"/>
        <v>0</v>
      </c>
      <c r="K142" s="154"/>
      <c r="L142" s="30"/>
      <c r="M142" s="155" t="s">
        <v>1</v>
      </c>
      <c r="N142" s="156" t="s">
        <v>39</v>
      </c>
      <c r="O142" s="58"/>
      <c r="P142" s="157">
        <f t="shared" si="11"/>
        <v>0</v>
      </c>
      <c r="Q142" s="157">
        <v>0</v>
      </c>
      <c r="R142" s="157">
        <f t="shared" si="12"/>
        <v>0</v>
      </c>
      <c r="S142" s="157">
        <v>0</v>
      </c>
      <c r="T142" s="158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426</v>
      </c>
      <c r="AT142" s="159" t="s">
        <v>136</v>
      </c>
      <c r="AU142" s="159" t="s">
        <v>81</v>
      </c>
      <c r="AY142" s="14" t="s">
        <v>134</v>
      </c>
      <c r="BE142" s="160">
        <f t="shared" si="14"/>
        <v>0</v>
      </c>
      <c r="BF142" s="160">
        <f t="shared" si="15"/>
        <v>0</v>
      </c>
      <c r="BG142" s="160">
        <f t="shared" si="16"/>
        <v>0</v>
      </c>
      <c r="BH142" s="160">
        <f t="shared" si="17"/>
        <v>0</v>
      </c>
      <c r="BI142" s="160">
        <f t="shared" si="18"/>
        <v>0</v>
      </c>
      <c r="BJ142" s="14" t="s">
        <v>141</v>
      </c>
      <c r="BK142" s="161">
        <f t="shared" si="19"/>
        <v>0</v>
      </c>
      <c r="BL142" s="14" t="s">
        <v>426</v>
      </c>
      <c r="BM142" s="159" t="s">
        <v>225</v>
      </c>
    </row>
    <row r="143" spans="1:65" s="2" customFormat="1" ht="24.15" customHeight="1">
      <c r="A143" s="29"/>
      <c r="B143" s="147"/>
      <c r="C143" s="148" t="s">
        <v>214</v>
      </c>
      <c r="D143" s="148" t="s">
        <v>136</v>
      </c>
      <c r="E143" s="149" t="s">
        <v>1839</v>
      </c>
      <c r="F143" s="150" t="s">
        <v>1840</v>
      </c>
      <c r="G143" s="151" t="s">
        <v>274</v>
      </c>
      <c r="H143" s="152">
        <v>20</v>
      </c>
      <c r="I143" s="153"/>
      <c r="J143" s="152">
        <f t="shared" si="10"/>
        <v>0</v>
      </c>
      <c r="K143" s="154"/>
      <c r="L143" s="30"/>
      <c r="M143" s="155" t="s">
        <v>1</v>
      </c>
      <c r="N143" s="156" t="s">
        <v>39</v>
      </c>
      <c r="O143" s="58"/>
      <c r="P143" s="157">
        <f t="shared" si="11"/>
        <v>0</v>
      </c>
      <c r="Q143" s="157">
        <v>0</v>
      </c>
      <c r="R143" s="157">
        <f t="shared" si="12"/>
        <v>0</v>
      </c>
      <c r="S143" s="157">
        <v>0</v>
      </c>
      <c r="T143" s="158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426</v>
      </c>
      <c r="AT143" s="159" t="s">
        <v>136</v>
      </c>
      <c r="AU143" s="159" t="s">
        <v>81</v>
      </c>
      <c r="AY143" s="14" t="s">
        <v>134</v>
      </c>
      <c r="BE143" s="160">
        <f t="shared" si="14"/>
        <v>0</v>
      </c>
      <c r="BF143" s="160">
        <f t="shared" si="15"/>
        <v>0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141</v>
      </c>
      <c r="BK143" s="161">
        <f t="shared" si="19"/>
        <v>0</v>
      </c>
      <c r="BL143" s="14" t="s">
        <v>426</v>
      </c>
      <c r="BM143" s="159" t="s">
        <v>234</v>
      </c>
    </row>
    <row r="144" spans="1:65" s="2" customFormat="1" ht="16.5" customHeight="1">
      <c r="A144" s="29"/>
      <c r="B144" s="147"/>
      <c r="C144" s="162" t="s">
        <v>7</v>
      </c>
      <c r="D144" s="162" t="s">
        <v>265</v>
      </c>
      <c r="E144" s="163" t="s">
        <v>1841</v>
      </c>
      <c r="F144" s="164" t="s">
        <v>1842</v>
      </c>
      <c r="G144" s="165" t="s">
        <v>274</v>
      </c>
      <c r="H144" s="166">
        <v>20</v>
      </c>
      <c r="I144" s="167"/>
      <c r="J144" s="166">
        <f t="shared" si="10"/>
        <v>0</v>
      </c>
      <c r="K144" s="168"/>
      <c r="L144" s="169"/>
      <c r="M144" s="170" t="s">
        <v>1</v>
      </c>
      <c r="N144" s="171" t="s">
        <v>39</v>
      </c>
      <c r="O144" s="58"/>
      <c r="P144" s="157">
        <f t="shared" si="11"/>
        <v>0</v>
      </c>
      <c r="Q144" s="157">
        <v>0</v>
      </c>
      <c r="R144" s="157">
        <f t="shared" si="12"/>
        <v>0</v>
      </c>
      <c r="S144" s="157">
        <v>0</v>
      </c>
      <c r="T144" s="15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1776</v>
      </c>
      <c r="AT144" s="159" t="s">
        <v>265</v>
      </c>
      <c r="AU144" s="159" t="s">
        <v>81</v>
      </c>
      <c r="AY144" s="14" t="s">
        <v>134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141</v>
      </c>
      <c r="BK144" s="161">
        <f t="shared" si="19"/>
        <v>0</v>
      </c>
      <c r="BL144" s="14" t="s">
        <v>426</v>
      </c>
      <c r="BM144" s="159" t="s">
        <v>242</v>
      </c>
    </row>
    <row r="145" spans="1:65" s="2" customFormat="1" ht="16.5" customHeight="1">
      <c r="A145" s="29"/>
      <c r="B145" s="147"/>
      <c r="C145" s="162" t="s">
        <v>221</v>
      </c>
      <c r="D145" s="162" t="s">
        <v>265</v>
      </c>
      <c r="E145" s="163" t="s">
        <v>1843</v>
      </c>
      <c r="F145" s="164" t="s">
        <v>1844</v>
      </c>
      <c r="G145" s="165" t="s">
        <v>139</v>
      </c>
      <c r="H145" s="166">
        <v>5</v>
      </c>
      <c r="I145" s="167"/>
      <c r="J145" s="166">
        <f t="shared" si="10"/>
        <v>0</v>
      </c>
      <c r="K145" s="168"/>
      <c r="L145" s="169"/>
      <c r="M145" s="170" t="s">
        <v>1</v>
      </c>
      <c r="N145" s="171" t="s">
        <v>39</v>
      </c>
      <c r="O145" s="58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1776</v>
      </c>
      <c r="AT145" s="159" t="s">
        <v>265</v>
      </c>
      <c r="AU145" s="159" t="s">
        <v>81</v>
      </c>
      <c r="AY145" s="14" t="s">
        <v>134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141</v>
      </c>
      <c r="BK145" s="161">
        <f t="shared" si="19"/>
        <v>0</v>
      </c>
      <c r="BL145" s="14" t="s">
        <v>426</v>
      </c>
      <c r="BM145" s="159" t="s">
        <v>256</v>
      </c>
    </row>
    <row r="146" spans="1:65" s="2" customFormat="1" ht="33" customHeight="1">
      <c r="A146" s="29"/>
      <c r="B146" s="147"/>
      <c r="C146" s="148" t="s">
        <v>225</v>
      </c>
      <c r="D146" s="148" t="s">
        <v>136</v>
      </c>
      <c r="E146" s="149" t="s">
        <v>1845</v>
      </c>
      <c r="F146" s="150" t="s">
        <v>1846</v>
      </c>
      <c r="G146" s="151" t="s">
        <v>274</v>
      </c>
      <c r="H146" s="152">
        <v>20</v>
      </c>
      <c r="I146" s="153"/>
      <c r="J146" s="152">
        <f t="shared" si="10"/>
        <v>0</v>
      </c>
      <c r="K146" s="154"/>
      <c r="L146" s="30"/>
      <c r="M146" s="155" t="s">
        <v>1</v>
      </c>
      <c r="N146" s="156" t="s">
        <v>39</v>
      </c>
      <c r="O146" s="58"/>
      <c r="P146" s="157">
        <f t="shared" si="11"/>
        <v>0</v>
      </c>
      <c r="Q146" s="157">
        <v>0</v>
      </c>
      <c r="R146" s="157">
        <f t="shared" si="12"/>
        <v>0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426</v>
      </c>
      <c r="AT146" s="159" t="s">
        <v>136</v>
      </c>
      <c r="AU146" s="159" t="s">
        <v>81</v>
      </c>
      <c r="AY146" s="14" t="s">
        <v>134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141</v>
      </c>
      <c r="BK146" s="161">
        <f t="shared" si="19"/>
        <v>0</v>
      </c>
      <c r="BL146" s="14" t="s">
        <v>426</v>
      </c>
      <c r="BM146" s="159" t="s">
        <v>264</v>
      </c>
    </row>
    <row r="147" spans="1:65" s="2" customFormat="1" ht="16.5" customHeight="1">
      <c r="A147" s="29"/>
      <c r="B147" s="147"/>
      <c r="C147" s="148" t="s">
        <v>230</v>
      </c>
      <c r="D147" s="148" t="s">
        <v>136</v>
      </c>
      <c r="E147" s="149" t="s">
        <v>1847</v>
      </c>
      <c r="F147" s="150" t="s">
        <v>1848</v>
      </c>
      <c r="G147" s="151" t="s">
        <v>175</v>
      </c>
      <c r="H147" s="152">
        <v>5</v>
      </c>
      <c r="I147" s="153"/>
      <c r="J147" s="152">
        <f t="shared" si="10"/>
        <v>0</v>
      </c>
      <c r="K147" s="154"/>
      <c r="L147" s="30"/>
      <c r="M147" s="155" t="s">
        <v>1</v>
      </c>
      <c r="N147" s="156" t="s">
        <v>39</v>
      </c>
      <c r="O147" s="58"/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426</v>
      </c>
      <c r="AT147" s="159" t="s">
        <v>136</v>
      </c>
      <c r="AU147" s="159" t="s">
        <v>81</v>
      </c>
      <c r="AY147" s="14" t="s">
        <v>134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141</v>
      </c>
      <c r="BK147" s="161">
        <f t="shared" si="19"/>
        <v>0</v>
      </c>
      <c r="BL147" s="14" t="s">
        <v>426</v>
      </c>
      <c r="BM147" s="159" t="s">
        <v>269</v>
      </c>
    </row>
    <row r="148" spans="1:65" s="12" customFormat="1" ht="25.95" customHeight="1">
      <c r="B148" s="134"/>
      <c r="D148" s="135" t="s">
        <v>72</v>
      </c>
      <c r="E148" s="136" t="s">
        <v>1849</v>
      </c>
      <c r="F148" s="136" t="s">
        <v>1850</v>
      </c>
      <c r="I148" s="137"/>
      <c r="J148" s="138">
        <f>BK148</f>
        <v>0</v>
      </c>
      <c r="L148" s="134"/>
      <c r="M148" s="139"/>
      <c r="N148" s="140"/>
      <c r="O148" s="140"/>
      <c r="P148" s="141">
        <f>SUM(P149:P204)</f>
        <v>0</v>
      </c>
      <c r="Q148" s="140"/>
      <c r="R148" s="141">
        <f>SUM(R149:R204)</f>
        <v>0</v>
      </c>
      <c r="S148" s="140"/>
      <c r="T148" s="142">
        <f>SUM(T149:T204)</f>
        <v>0</v>
      </c>
      <c r="AR148" s="135" t="s">
        <v>81</v>
      </c>
      <c r="AT148" s="143" t="s">
        <v>72</v>
      </c>
      <c r="AU148" s="143" t="s">
        <v>73</v>
      </c>
      <c r="AY148" s="135" t="s">
        <v>134</v>
      </c>
      <c r="BK148" s="144">
        <f>SUM(BK149:BK204)</f>
        <v>0</v>
      </c>
    </row>
    <row r="149" spans="1:65" s="2" customFormat="1" ht="24.15" customHeight="1">
      <c r="A149" s="29"/>
      <c r="B149" s="147"/>
      <c r="C149" s="162" t="s">
        <v>234</v>
      </c>
      <c r="D149" s="162" t="s">
        <v>265</v>
      </c>
      <c r="E149" s="163" t="s">
        <v>1851</v>
      </c>
      <c r="F149" s="164" t="s">
        <v>1852</v>
      </c>
      <c r="G149" s="165" t="s">
        <v>318</v>
      </c>
      <c r="H149" s="166">
        <v>1</v>
      </c>
      <c r="I149" s="167"/>
      <c r="J149" s="166">
        <f t="shared" ref="J149:J180" si="20">ROUND(I149*H149,3)</f>
        <v>0</v>
      </c>
      <c r="K149" s="168"/>
      <c r="L149" s="169"/>
      <c r="M149" s="170" t="s">
        <v>1</v>
      </c>
      <c r="N149" s="171" t="s">
        <v>39</v>
      </c>
      <c r="O149" s="58"/>
      <c r="P149" s="157">
        <f t="shared" ref="P149:P180" si="21">O149*H149</f>
        <v>0</v>
      </c>
      <c r="Q149" s="157">
        <v>0</v>
      </c>
      <c r="R149" s="157">
        <f t="shared" ref="R149:R180" si="22">Q149*H149</f>
        <v>0</v>
      </c>
      <c r="S149" s="157">
        <v>0</v>
      </c>
      <c r="T149" s="158">
        <f t="shared" ref="T149:T180" si="2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167</v>
      </c>
      <c r="AT149" s="159" t="s">
        <v>265</v>
      </c>
      <c r="AU149" s="159" t="s">
        <v>81</v>
      </c>
      <c r="AY149" s="14" t="s">
        <v>134</v>
      </c>
      <c r="BE149" s="160">
        <f t="shared" ref="BE149:BE180" si="24">IF(N149="základná",J149,0)</f>
        <v>0</v>
      </c>
      <c r="BF149" s="160">
        <f t="shared" ref="BF149:BF180" si="25">IF(N149="znížená",J149,0)</f>
        <v>0</v>
      </c>
      <c r="BG149" s="160">
        <f t="shared" ref="BG149:BG180" si="26">IF(N149="zákl. prenesená",J149,0)</f>
        <v>0</v>
      </c>
      <c r="BH149" s="160">
        <f t="shared" ref="BH149:BH180" si="27">IF(N149="zníž. prenesená",J149,0)</f>
        <v>0</v>
      </c>
      <c r="BI149" s="160">
        <f t="shared" ref="BI149:BI180" si="28">IF(N149="nulová",J149,0)</f>
        <v>0</v>
      </c>
      <c r="BJ149" s="14" t="s">
        <v>141</v>
      </c>
      <c r="BK149" s="161">
        <f t="shared" ref="BK149:BK180" si="29">ROUND(I149*H149,3)</f>
        <v>0</v>
      </c>
      <c r="BL149" s="14" t="s">
        <v>140</v>
      </c>
      <c r="BM149" s="159" t="s">
        <v>522</v>
      </c>
    </row>
    <row r="150" spans="1:65" s="2" customFormat="1" ht="24.15" customHeight="1">
      <c r="A150" s="29"/>
      <c r="B150" s="147"/>
      <c r="C150" s="162" t="s">
        <v>238</v>
      </c>
      <c r="D150" s="162" t="s">
        <v>265</v>
      </c>
      <c r="E150" s="163" t="s">
        <v>1853</v>
      </c>
      <c r="F150" s="164" t="s">
        <v>1854</v>
      </c>
      <c r="G150" s="165" t="s">
        <v>318</v>
      </c>
      <c r="H150" s="166">
        <v>2</v>
      </c>
      <c r="I150" s="167"/>
      <c r="J150" s="166">
        <f t="shared" si="20"/>
        <v>0</v>
      </c>
      <c r="K150" s="168"/>
      <c r="L150" s="169"/>
      <c r="M150" s="170" t="s">
        <v>1</v>
      </c>
      <c r="N150" s="171" t="s">
        <v>39</v>
      </c>
      <c r="O150" s="58"/>
      <c r="P150" s="157">
        <f t="shared" si="21"/>
        <v>0</v>
      </c>
      <c r="Q150" s="157">
        <v>0</v>
      </c>
      <c r="R150" s="157">
        <f t="shared" si="22"/>
        <v>0</v>
      </c>
      <c r="S150" s="157">
        <v>0</v>
      </c>
      <c r="T150" s="158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167</v>
      </c>
      <c r="AT150" s="159" t="s">
        <v>265</v>
      </c>
      <c r="AU150" s="159" t="s">
        <v>81</v>
      </c>
      <c r="AY150" s="14" t="s">
        <v>134</v>
      </c>
      <c r="BE150" s="160">
        <f t="shared" si="24"/>
        <v>0</v>
      </c>
      <c r="BF150" s="160">
        <f t="shared" si="25"/>
        <v>0</v>
      </c>
      <c r="BG150" s="160">
        <f t="shared" si="26"/>
        <v>0</v>
      </c>
      <c r="BH150" s="160">
        <f t="shared" si="27"/>
        <v>0</v>
      </c>
      <c r="BI150" s="160">
        <f t="shared" si="28"/>
        <v>0</v>
      </c>
      <c r="BJ150" s="14" t="s">
        <v>141</v>
      </c>
      <c r="BK150" s="161">
        <f t="shared" si="29"/>
        <v>0</v>
      </c>
      <c r="BL150" s="14" t="s">
        <v>140</v>
      </c>
      <c r="BM150" s="159" t="s">
        <v>524</v>
      </c>
    </row>
    <row r="151" spans="1:65" s="2" customFormat="1" ht="24.15" customHeight="1">
      <c r="A151" s="29"/>
      <c r="B151" s="147"/>
      <c r="C151" s="162" t="s">
        <v>242</v>
      </c>
      <c r="D151" s="162" t="s">
        <v>265</v>
      </c>
      <c r="E151" s="163" t="s">
        <v>1855</v>
      </c>
      <c r="F151" s="164" t="s">
        <v>1856</v>
      </c>
      <c r="G151" s="165" t="s">
        <v>318</v>
      </c>
      <c r="H151" s="166">
        <v>2</v>
      </c>
      <c r="I151" s="167"/>
      <c r="J151" s="166">
        <f t="shared" si="20"/>
        <v>0</v>
      </c>
      <c r="K151" s="168"/>
      <c r="L151" s="169"/>
      <c r="M151" s="170" t="s">
        <v>1</v>
      </c>
      <c r="N151" s="171" t="s">
        <v>39</v>
      </c>
      <c r="O151" s="58"/>
      <c r="P151" s="157">
        <f t="shared" si="21"/>
        <v>0</v>
      </c>
      <c r="Q151" s="157">
        <v>0</v>
      </c>
      <c r="R151" s="157">
        <f t="shared" si="22"/>
        <v>0</v>
      </c>
      <c r="S151" s="157">
        <v>0</v>
      </c>
      <c r="T151" s="158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167</v>
      </c>
      <c r="AT151" s="159" t="s">
        <v>265</v>
      </c>
      <c r="AU151" s="159" t="s">
        <v>81</v>
      </c>
      <c r="AY151" s="14" t="s">
        <v>134</v>
      </c>
      <c r="BE151" s="160">
        <f t="shared" si="24"/>
        <v>0</v>
      </c>
      <c r="BF151" s="160">
        <f t="shared" si="25"/>
        <v>0</v>
      </c>
      <c r="BG151" s="160">
        <f t="shared" si="26"/>
        <v>0</v>
      </c>
      <c r="BH151" s="160">
        <f t="shared" si="27"/>
        <v>0</v>
      </c>
      <c r="BI151" s="160">
        <f t="shared" si="28"/>
        <v>0</v>
      </c>
      <c r="BJ151" s="14" t="s">
        <v>141</v>
      </c>
      <c r="BK151" s="161">
        <f t="shared" si="29"/>
        <v>0</v>
      </c>
      <c r="BL151" s="14" t="s">
        <v>140</v>
      </c>
      <c r="BM151" s="159" t="s">
        <v>529</v>
      </c>
    </row>
    <row r="152" spans="1:65" s="2" customFormat="1" ht="24.15" customHeight="1">
      <c r="A152" s="29"/>
      <c r="B152" s="147"/>
      <c r="C152" s="148" t="s">
        <v>248</v>
      </c>
      <c r="D152" s="148" t="s">
        <v>136</v>
      </c>
      <c r="E152" s="149" t="s">
        <v>1857</v>
      </c>
      <c r="F152" s="150" t="s">
        <v>1858</v>
      </c>
      <c r="G152" s="151" t="s">
        <v>318</v>
      </c>
      <c r="H152" s="152">
        <v>1</v>
      </c>
      <c r="I152" s="153"/>
      <c r="J152" s="152">
        <f t="shared" si="20"/>
        <v>0</v>
      </c>
      <c r="K152" s="154"/>
      <c r="L152" s="30"/>
      <c r="M152" s="155" t="s">
        <v>1</v>
      </c>
      <c r="N152" s="156" t="s">
        <v>39</v>
      </c>
      <c r="O152" s="58"/>
      <c r="P152" s="157">
        <f t="shared" si="21"/>
        <v>0</v>
      </c>
      <c r="Q152" s="157">
        <v>0</v>
      </c>
      <c r="R152" s="157">
        <f t="shared" si="22"/>
        <v>0</v>
      </c>
      <c r="S152" s="157">
        <v>0</v>
      </c>
      <c r="T152" s="158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140</v>
      </c>
      <c r="AT152" s="159" t="s">
        <v>136</v>
      </c>
      <c r="AU152" s="159" t="s">
        <v>81</v>
      </c>
      <c r="AY152" s="14" t="s">
        <v>134</v>
      </c>
      <c r="BE152" s="160">
        <f t="shared" si="24"/>
        <v>0</v>
      </c>
      <c r="BF152" s="160">
        <f t="shared" si="25"/>
        <v>0</v>
      </c>
      <c r="BG152" s="160">
        <f t="shared" si="26"/>
        <v>0</v>
      </c>
      <c r="BH152" s="160">
        <f t="shared" si="27"/>
        <v>0</v>
      </c>
      <c r="BI152" s="160">
        <f t="shared" si="28"/>
        <v>0</v>
      </c>
      <c r="BJ152" s="14" t="s">
        <v>141</v>
      </c>
      <c r="BK152" s="161">
        <f t="shared" si="29"/>
        <v>0</v>
      </c>
      <c r="BL152" s="14" t="s">
        <v>140</v>
      </c>
      <c r="BM152" s="159" t="s">
        <v>535</v>
      </c>
    </row>
    <row r="153" spans="1:65" s="2" customFormat="1" ht="24.15" customHeight="1">
      <c r="A153" s="29"/>
      <c r="B153" s="147"/>
      <c r="C153" s="148" t="s">
        <v>256</v>
      </c>
      <c r="D153" s="148" t="s">
        <v>136</v>
      </c>
      <c r="E153" s="149" t="s">
        <v>1859</v>
      </c>
      <c r="F153" s="150" t="s">
        <v>1860</v>
      </c>
      <c r="G153" s="151" t="s">
        <v>318</v>
      </c>
      <c r="H153" s="152">
        <v>4</v>
      </c>
      <c r="I153" s="153"/>
      <c r="J153" s="152">
        <f t="shared" si="20"/>
        <v>0</v>
      </c>
      <c r="K153" s="154"/>
      <c r="L153" s="30"/>
      <c r="M153" s="155" t="s">
        <v>1</v>
      </c>
      <c r="N153" s="156" t="s">
        <v>39</v>
      </c>
      <c r="O153" s="58"/>
      <c r="P153" s="157">
        <f t="shared" si="21"/>
        <v>0</v>
      </c>
      <c r="Q153" s="157">
        <v>0</v>
      </c>
      <c r="R153" s="157">
        <f t="shared" si="22"/>
        <v>0</v>
      </c>
      <c r="S153" s="157">
        <v>0</v>
      </c>
      <c r="T153" s="158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140</v>
      </c>
      <c r="AT153" s="159" t="s">
        <v>136</v>
      </c>
      <c r="AU153" s="159" t="s">
        <v>81</v>
      </c>
      <c r="AY153" s="14" t="s">
        <v>134</v>
      </c>
      <c r="BE153" s="160">
        <f t="shared" si="24"/>
        <v>0</v>
      </c>
      <c r="BF153" s="160">
        <f t="shared" si="25"/>
        <v>0</v>
      </c>
      <c r="BG153" s="160">
        <f t="shared" si="26"/>
        <v>0</v>
      </c>
      <c r="BH153" s="160">
        <f t="shared" si="27"/>
        <v>0</v>
      </c>
      <c r="BI153" s="160">
        <f t="shared" si="28"/>
        <v>0</v>
      </c>
      <c r="BJ153" s="14" t="s">
        <v>141</v>
      </c>
      <c r="BK153" s="161">
        <f t="shared" si="29"/>
        <v>0</v>
      </c>
      <c r="BL153" s="14" t="s">
        <v>140</v>
      </c>
      <c r="BM153" s="159" t="s">
        <v>542</v>
      </c>
    </row>
    <row r="154" spans="1:65" s="2" customFormat="1" ht="16.5" customHeight="1">
      <c r="A154" s="29"/>
      <c r="B154" s="147"/>
      <c r="C154" s="162" t="s">
        <v>260</v>
      </c>
      <c r="D154" s="162" t="s">
        <v>265</v>
      </c>
      <c r="E154" s="163" t="s">
        <v>1861</v>
      </c>
      <c r="F154" s="164" t="s">
        <v>1862</v>
      </c>
      <c r="G154" s="165" t="s">
        <v>318</v>
      </c>
      <c r="H154" s="166">
        <v>1</v>
      </c>
      <c r="I154" s="167"/>
      <c r="J154" s="166">
        <f t="shared" si="20"/>
        <v>0</v>
      </c>
      <c r="K154" s="168"/>
      <c r="L154" s="169"/>
      <c r="M154" s="170" t="s">
        <v>1</v>
      </c>
      <c r="N154" s="171" t="s">
        <v>39</v>
      </c>
      <c r="O154" s="58"/>
      <c r="P154" s="157">
        <f t="shared" si="21"/>
        <v>0</v>
      </c>
      <c r="Q154" s="157">
        <v>0</v>
      </c>
      <c r="R154" s="157">
        <f t="shared" si="22"/>
        <v>0</v>
      </c>
      <c r="S154" s="157">
        <v>0</v>
      </c>
      <c r="T154" s="158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167</v>
      </c>
      <c r="AT154" s="159" t="s">
        <v>265</v>
      </c>
      <c r="AU154" s="159" t="s">
        <v>81</v>
      </c>
      <c r="AY154" s="14" t="s">
        <v>134</v>
      </c>
      <c r="BE154" s="160">
        <f t="shared" si="24"/>
        <v>0</v>
      </c>
      <c r="BF154" s="160">
        <f t="shared" si="25"/>
        <v>0</v>
      </c>
      <c r="BG154" s="160">
        <f t="shared" si="26"/>
        <v>0</v>
      </c>
      <c r="BH154" s="160">
        <f t="shared" si="27"/>
        <v>0</v>
      </c>
      <c r="BI154" s="160">
        <f t="shared" si="28"/>
        <v>0</v>
      </c>
      <c r="BJ154" s="14" t="s">
        <v>141</v>
      </c>
      <c r="BK154" s="161">
        <f t="shared" si="29"/>
        <v>0</v>
      </c>
      <c r="BL154" s="14" t="s">
        <v>140</v>
      </c>
      <c r="BM154" s="159" t="s">
        <v>550</v>
      </c>
    </row>
    <row r="155" spans="1:65" s="2" customFormat="1" ht="16.5" customHeight="1">
      <c r="A155" s="29"/>
      <c r="B155" s="147"/>
      <c r="C155" s="162" t="s">
        <v>264</v>
      </c>
      <c r="D155" s="162" t="s">
        <v>265</v>
      </c>
      <c r="E155" s="163" t="s">
        <v>1863</v>
      </c>
      <c r="F155" s="164" t="s">
        <v>1864</v>
      </c>
      <c r="G155" s="165" t="s">
        <v>318</v>
      </c>
      <c r="H155" s="166">
        <v>1</v>
      </c>
      <c r="I155" s="167"/>
      <c r="J155" s="166">
        <f t="shared" si="20"/>
        <v>0</v>
      </c>
      <c r="K155" s="168"/>
      <c r="L155" s="169"/>
      <c r="M155" s="170" t="s">
        <v>1</v>
      </c>
      <c r="N155" s="171" t="s">
        <v>39</v>
      </c>
      <c r="O155" s="58"/>
      <c r="P155" s="157">
        <f t="shared" si="21"/>
        <v>0</v>
      </c>
      <c r="Q155" s="157">
        <v>0</v>
      </c>
      <c r="R155" s="157">
        <f t="shared" si="22"/>
        <v>0</v>
      </c>
      <c r="S155" s="157">
        <v>0</v>
      </c>
      <c r="T155" s="158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167</v>
      </c>
      <c r="AT155" s="159" t="s">
        <v>265</v>
      </c>
      <c r="AU155" s="159" t="s">
        <v>81</v>
      </c>
      <c r="AY155" s="14" t="s">
        <v>134</v>
      </c>
      <c r="BE155" s="160">
        <f t="shared" si="24"/>
        <v>0</v>
      </c>
      <c r="BF155" s="160">
        <f t="shared" si="25"/>
        <v>0</v>
      </c>
      <c r="BG155" s="160">
        <f t="shared" si="26"/>
        <v>0</v>
      </c>
      <c r="BH155" s="160">
        <f t="shared" si="27"/>
        <v>0</v>
      </c>
      <c r="BI155" s="160">
        <f t="shared" si="28"/>
        <v>0</v>
      </c>
      <c r="BJ155" s="14" t="s">
        <v>141</v>
      </c>
      <c r="BK155" s="161">
        <f t="shared" si="29"/>
        <v>0</v>
      </c>
      <c r="BL155" s="14" t="s">
        <v>140</v>
      </c>
      <c r="BM155" s="159" t="s">
        <v>561</v>
      </c>
    </row>
    <row r="156" spans="1:65" s="2" customFormat="1" ht="16.5" customHeight="1">
      <c r="A156" s="29"/>
      <c r="B156" s="147"/>
      <c r="C156" s="162" t="s">
        <v>271</v>
      </c>
      <c r="D156" s="162" t="s">
        <v>265</v>
      </c>
      <c r="E156" s="163" t="s">
        <v>1865</v>
      </c>
      <c r="F156" s="164" t="s">
        <v>1866</v>
      </c>
      <c r="G156" s="165" t="s">
        <v>318</v>
      </c>
      <c r="H156" s="166">
        <v>3</v>
      </c>
      <c r="I156" s="167"/>
      <c r="J156" s="166">
        <f t="shared" si="20"/>
        <v>0</v>
      </c>
      <c r="K156" s="168"/>
      <c r="L156" s="169"/>
      <c r="M156" s="170" t="s">
        <v>1</v>
      </c>
      <c r="N156" s="171" t="s">
        <v>39</v>
      </c>
      <c r="O156" s="58"/>
      <c r="P156" s="157">
        <f t="shared" si="21"/>
        <v>0</v>
      </c>
      <c r="Q156" s="157">
        <v>0</v>
      </c>
      <c r="R156" s="157">
        <f t="shared" si="22"/>
        <v>0</v>
      </c>
      <c r="S156" s="157">
        <v>0</v>
      </c>
      <c r="T156" s="158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167</v>
      </c>
      <c r="AT156" s="159" t="s">
        <v>265</v>
      </c>
      <c r="AU156" s="159" t="s">
        <v>81</v>
      </c>
      <c r="AY156" s="14" t="s">
        <v>134</v>
      </c>
      <c r="BE156" s="160">
        <f t="shared" si="24"/>
        <v>0</v>
      </c>
      <c r="BF156" s="160">
        <f t="shared" si="25"/>
        <v>0</v>
      </c>
      <c r="BG156" s="160">
        <f t="shared" si="26"/>
        <v>0</v>
      </c>
      <c r="BH156" s="160">
        <f t="shared" si="27"/>
        <v>0</v>
      </c>
      <c r="BI156" s="160">
        <f t="shared" si="28"/>
        <v>0</v>
      </c>
      <c r="BJ156" s="14" t="s">
        <v>141</v>
      </c>
      <c r="BK156" s="161">
        <f t="shared" si="29"/>
        <v>0</v>
      </c>
      <c r="BL156" s="14" t="s">
        <v>140</v>
      </c>
      <c r="BM156" s="159" t="s">
        <v>571</v>
      </c>
    </row>
    <row r="157" spans="1:65" s="2" customFormat="1" ht="16.5" customHeight="1">
      <c r="A157" s="29"/>
      <c r="B157" s="147"/>
      <c r="C157" s="162" t="s">
        <v>269</v>
      </c>
      <c r="D157" s="162" t="s">
        <v>265</v>
      </c>
      <c r="E157" s="163" t="s">
        <v>1867</v>
      </c>
      <c r="F157" s="164" t="s">
        <v>1868</v>
      </c>
      <c r="G157" s="165" t="s">
        <v>318</v>
      </c>
      <c r="H157" s="166">
        <v>5</v>
      </c>
      <c r="I157" s="167"/>
      <c r="J157" s="166">
        <f t="shared" si="20"/>
        <v>0</v>
      </c>
      <c r="K157" s="168"/>
      <c r="L157" s="169"/>
      <c r="M157" s="170" t="s">
        <v>1</v>
      </c>
      <c r="N157" s="171" t="s">
        <v>39</v>
      </c>
      <c r="O157" s="58"/>
      <c r="P157" s="157">
        <f t="shared" si="21"/>
        <v>0</v>
      </c>
      <c r="Q157" s="157">
        <v>0</v>
      </c>
      <c r="R157" s="157">
        <f t="shared" si="22"/>
        <v>0</v>
      </c>
      <c r="S157" s="157">
        <v>0</v>
      </c>
      <c r="T157" s="158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167</v>
      </c>
      <c r="AT157" s="159" t="s">
        <v>265</v>
      </c>
      <c r="AU157" s="159" t="s">
        <v>81</v>
      </c>
      <c r="AY157" s="14" t="s">
        <v>134</v>
      </c>
      <c r="BE157" s="160">
        <f t="shared" si="24"/>
        <v>0</v>
      </c>
      <c r="BF157" s="160">
        <f t="shared" si="25"/>
        <v>0</v>
      </c>
      <c r="BG157" s="160">
        <f t="shared" si="26"/>
        <v>0</v>
      </c>
      <c r="BH157" s="160">
        <f t="shared" si="27"/>
        <v>0</v>
      </c>
      <c r="BI157" s="160">
        <f t="shared" si="28"/>
        <v>0</v>
      </c>
      <c r="BJ157" s="14" t="s">
        <v>141</v>
      </c>
      <c r="BK157" s="161">
        <f t="shared" si="29"/>
        <v>0</v>
      </c>
      <c r="BL157" s="14" t="s">
        <v>140</v>
      </c>
      <c r="BM157" s="159" t="s">
        <v>579</v>
      </c>
    </row>
    <row r="158" spans="1:65" s="2" customFormat="1" ht="16.5" customHeight="1">
      <c r="A158" s="29"/>
      <c r="B158" s="147"/>
      <c r="C158" s="162" t="s">
        <v>521</v>
      </c>
      <c r="D158" s="162" t="s">
        <v>265</v>
      </c>
      <c r="E158" s="163" t="s">
        <v>1869</v>
      </c>
      <c r="F158" s="164" t="s">
        <v>1870</v>
      </c>
      <c r="G158" s="165" t="s">
        <v>318</v>
      </c>
      <c r="H158" s="166">
        <v>2</v>
      </c>
      <c r="I158" s="167"/>
      <c r="J158" s="166">
        <f t="shared" si="20"/>
        <v>0</v>
      </c>
      <c r="K158" s="168"/>
      <c r="L158" s="169"/>
      <c r="M158" s="170" t="s">
        <v>1</v>
      </c>
      <c r="N158" s="171" t="s">
        <v>39</v>
      </c>
      <c r="O158" s="58"/>
      <c r="P158" s="157">
        <f t="shared" si="21"/>
        <v>0</v>
      </c>
      <c r="Q158" s="157">
        <v>0</v>
      </c>
      <c r="R158" s="157">
        <f t="shared" si="22"/>
        <v>0</v>
      </c>
      <c r="S158" s="157">
        <v>0</v>
      </c>
      <c r="T158" s="158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167</v>
      </c>
      <c r="AT158" s="159" t="s">
        <v>265</v>
      </c>
      <c r="AU158" s="159" t="s">
        <v>81</v>
      </c>
      <c r="AY158" s="14" t="s">
        <v>134</v>
      </c>
      <c r="BE158" s="160">
        <f t="shared" si="24"/>
        <v>0</v>
      </c>
      <c r="BF158" s="160">
        <f t="shared" si="25"/>
        <v>0</v>
      </c>
      <c r="BG158" s="160">
        <f t="shared" si="26"/>
        <v>0</v>
      </c>
      <c r="BH158" s="160">
        <f t="shared" si="27"/>
        <v>0</v>
      </c>
      <c r="BI158" s="160">
        <f t="shared" si="28"/>
        <v>0</v>
      </c>
      <c r="BJ158" s="14" t="s">
        <v>141</v>
      </c>
      <c r="BK158" s="161">
        <f t="shared" si="29"/>
        <v>0</v>
      </c>
      <c r="BL158" s="14" t="s">
        <v>140</v>
      </c>
      <c r="BM158" s="159" t="s">
        <v>585</v>
      </c>
    </row>
    <row r="159" spans="1:65" s="2" customFormat="1" ht="16.5" customHeight="1">
      <c r="A159" s="29"/>
      <c r="B159" s="147"/>
      <c r="C159" s="162" t="s">
        <v>522</v>
      </c>
      <c r="D159" s="162" t="s">
        <v>265</v>
      </c>
      <c r="E159" s="163" t="s">
        <v>1871</v>
      </c>
      <c r="F159" s="164" t="s">
        <v>1872</v>
      </c>
      <c r="G159" s="165" t="s">
        <v>318</v>
      </c>
      <c r="H159" s="166">
        <v>3</v>
      </c>
      <c r="I159" s="167"/>
      <c r="J159" s="166">
        <f t="shared" si="20"/>
        <v>0</v>
      </c>
      <c r="K159" s="168"/>
      <c r="L159" s="169"/>
      <c r="M159" s="170" t="s">
        <v>1</v>
      </c>
      <c r="N159" s="171" t="s">
        <v>39</v>
      </c>
      <c r="O159" s="58"/>
      <c r="P159" s="157">
        <f t="shared" si="21"/>
        <v>0</v>
      </c>
      <c r="Q159" s="157">
        <v>0</v>
      </c>
      <c r="R159" s="157">
        <f t="shared" si="22"/>
        <v>0</v>
      </c>
      <c r="S159" s="157">
        <v>0</v>
      </c>
      <c r="T159" s="158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167</v>
      </c>
      <c r="AT159" s="159" t="s">
        <v>265</v>
      </c>
      <c r="AU159" s="159" t="s">
        <v>81</v>
      </c>
      <c r="AY159" s="14" t="s">
        <v>134</v>
      </c>
      <c r="BE159" s="160">
        <f t="shared" si="24"/>
        <v>0</v>
      </c>
      <c r="BF159" s="160">
        <f t="shared" si="25"/>
        <v>0</v>
      </c>
      <c r="BG159" s="160">
        <f t="shared" si="26"/>
        <v>0</v>
      </c>
      <c r="BH159" s="160">
        <f t="shared" si="27"/>
        <v>0</v>
      </c>
      <c r="BI159" s="160">
        <f t="shared" si="28"/>
        <v>0</v>
      </c>
      <c r="BJ159" s="14" t="s">
        <v>141</v>
      </c>
      <c r="BK159" s="161">
        <f t="shared" si="29"/>
        <v>0</v>
      </c>
      <c r="BL159" s="14" t="s">
        <v>140</v>
      </c>
      <c r="BM159" s="159" t="s">
        <v>591</v>
      </c>
    </row>
    <row r="160" spans="1:65" s="2" customFormat="1" ht="16.5" customHeight="1">
      <c r="A160" s="29"/>
      <c r="B160" s="147"/>
      <c r="C160" s="162" t="s">
        <v>523</v>
      </c>
      <c r="D160" s="162" t="s">
        <v>265</v>
      </c>
      <c r="E160" s="163" t="s">
        <v>1873</v>
      </c>
      <c r="F160" s="164" t="s">
        <v>1874</v>
      </c>
      <c r="G160" s="165" t="s">
        <v>318</v>
      </c>
      <c r="H160" s="166">
        <v>10</v>
      </c>
      <c r="I160" s="167"/>
      <c r="J160" s="166">
        <f t="shared" si="20"/>
        <v>0</v>
      </c>
      <c r="K160" s="168"/>
      <c r="L160" s="169"/>
      <c r="M160" s="170" t="s">
        <v>1</v>
      </c>
      <c r="N160" s="171" t="s">
        <v>39</v>
      </c>
      <c r="O160" s="58"/>
      <c r="P160" s="157">
        <f t="shared" si="21"/>
        <v>0</v>
      </c>
      <c r="Q160" s="157">
        <v>0</v>
      </c>
      <c r="R160" s="157">
        <f t="shared" si="22"/>
        <v>0</v>
      </c>
      <c r="S160" s="157">
        <v>0</v>
      </c>
      <c r="T160" s="158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167</v>
      </c>
      <c r="AT160" s="159" t="s">
        <v>265</v>
      </c>
      <c r="AU160" s="159" t="s">
        <v>81</v>
      </c>
      <c r="AY160" s="14" t="s">
        <v>134</v>
      </c>
      <c r="BE160" s="160">
        <f t="shared" si="24"/>
        <v>0</v>
      </c>
      <c r="BF160" s="160">
        <f t="shared" si="25"/>
        <v>0</v>
      </c>
      <c r="BG160" s="160">
        <f t="shared" si="26"/>
        <v>0</v>
      </c>
      <c r="BH160" s="160">
        <f t="shared" si="27"/>
        <v>0</v>
      </c>
      <c r="BI160" s="160">
        <f t="shared" si="28"/>
        <v>0</v>
      </c>
      <c r="BJ160" s="14" t="s">
        <v>141</v>
      </c>
      <c r="BK160" s="161">
        <f t="shared" si="29"/>
        <v>0</v>
      </c>
      <c r="BL160" s="14" t="s">
        <v>140</v>
      </c>
      <c r="BM160" s="159" t="s">
        <v>599</v>
      </c>
    </row>
    <row r="161" spans="1:65" s="2" customFormat="1" ht="16.5" customHeight="1">
      <c r="A161" s="29"/>
      <c r="B161" s="147"/>
      <c r="C161" s="162" t="s">
        <v>524</v>
      </c>
      <c r="D161" s="162" t="s">
        <v>265</v>
      </c>
      <c r="E161" s="163" t="s">
        <v>1875</v>
      </c>
      <c r="F161" s="164" t="s">
        <v>1876</v>
      </c>
      <c r="G161" s="165" t="s">
        <v>318</v>
      </c>
      <c r="H161" s="166">
        <v>2</v>
      </c>
      <c r="I161" s="167"/>
      <c r="J161" s="166">
        <f t="shared" si="20"/>
        <v>0</v>
      </c>
      <c r="K161" s="168"/>
      <c r="L161" s="169"/>
      <c r="M161" s="170" t="s">
        <v>1</v>
      </c>
      <c r="N161" s="171" t="s">
        <v>39</v>
      </c>
      <c r="O161" s="58"/>
      <c r="P161" s="157">
        <f t="shared" si="21"/>
        <v>0</v>
      </c>
      <c r="Q161" s="157">
        <v>0</v>
      </c>
      <c r="R161" s="157">
        <f t="shared" si="22"/>
        <v>0</v>
      </c>
      <c r="S161" s="157">
        <v>0</v>
      </c>
      <c r="T161" s="158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167</v>
      </c>
      <c r="AT161" s="159" t="s">
        <v>265</v>
      </c>
      <c r="AU161" s="159" t="s">
        <v>81</v>
      </c>
      <c r="AY161" s="14" t="s">
        <v>134</v>
      </c>
      <c r="BE161" s="160">
        <f t="shared" si="24"/>
        <v>0</v>
      </c>
      <c r="BF161" s="160">
        <f t="shared" si="25"/>
        <v>0</v>
      </c>
      <c r="BG161" s="160">
        <f t="shared" si="26"/>
        <v>0</v>
      </c>
      <c r="BH161" s="160">
        <f t="shared" si="27"/>
        <v>0</v>
      </c>
      <c r="BI161" s="160">
        <f t="shared" si="28"/>
        <v>0</v>
      </c>
      <c r="BJ161" s="14" t="s">
        <v>141</v>
      </c>
      <c r="BK161" s="161">
        <f t="shared" si="29"/>
        <v>0</v>
      </c>
      <c r="BL161" s="14" t="s">
        <v>140</v>
      </c>
      <c r="BM161" s="159" t="s">
        <v>607</v>
      </c>
    </row>
    <row r="162" spans="1:65" s="2" customFormat="1" ht="16.5" customHeight="1">
      <c r="A162" s="29"/>
      <c r="B162" s="147"/>
      <c r="C162" s="162" t="s">
        <v>525</v>
      </c>
      <c r="D162" s="162" t="s">
        <v>265</v>
      </c>
      <c r="E162" s="163" t="s">
        <v>1877</v>
      </c>
      <c r="F162" s="164" t="s">
        <v>1878</v>
      </c>
      <c r="G162" s="165" t="s">
        <v>318</v>
      </c>
      <c r="H162" s="166">
        <v>1</v>
      </c>
      <c r="I162" s="167"/>
      <c r="J162" s="166">
        <f t="shared" si="20"/>
        <v>0</v>
      </c>
      <c r="K162" s="168"/>
      <c r="L162" s="169"/>
      <c r="M162" s="170" t="s">
        <v>1</v>
      </c>
      <c r="N162" s="171" t="s">
        <v>39</v>
      </c>
      <c r="O162" s="58"/>
      <c r="P162" s="157">
        <f t="shared" si="21"/>
        <v>0</v>
      </c>
      <c r="Q162" s="157">
        <v>0</v>
      </c>
      <c r="R162" s="157">
        <f t="shared" si="22"/>
        <v>0</v>
      </c>
      <c r="S162" s="157">
        <v>0</v>
      </c>
      <c r="T162" s="158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167</v>
      </c>
      <c r="AT162" s="159" t="s">
        <v>265</v>
      </c>
      <c r="AU162" s="159" t="s">
        <v>81</v>
      </c>
      <c r="AY162" s="14" t="s">
        <v>134</v>
      </c>
      <c r="BE162" s="160">
        <f t="shared" si="24"/>
        <v>0</v>
      </c>
      <c r="BF162" s="160">
        <f t="shared" si="25"/>
        <v>0</v>
      </c>
      <c r="BG162" s="160">
        <f t="shared" si="26"/>
        <v>0</v>
      </c>
      <c r="BH162" s="160">
        <f t="shared" si="27"/>
        <v>0</v>
      </c>
      <c r="BI162" s="160">
        <f t="shared" si="28"/>
        <v>0</v>
      </c>
      <c r="BJ162" s="14" t="s">
        <v>141</v>
      </c>
      <c r="BK162" s="161">
        <f t="shared" si="29"/>
        <v>0</v>
      </c>
      <c r="BL162" s="14" t="s">
        <v>140</v>
      </c>
      <c r="BM162" s="159" t="s">
        <v>615</v>
      </c>
    </row>
    <row r="163" spans="1:65" s="2" customFormat="1" ht="24.15" customHeight="1">
      <c r="A163" s="29"/>
      <c r="B163" s="147"/>
      <c r="C163" s="162" t="s">
        <v>529</v>
      </c>
      <c r="D163" s="162" t="s">
        <v>265</v>
      </c>
      <c r="E163" s="163" t="s">
        <v>1879</v>
      </c>
      <c r="F163" s="164" t="s">
        <v>1880</v>
      </c>
      <c r="G163" s="165" t="s">
        <v>318</v>
      </c>
      <c r="H163" s="166">
        <v>24</v>
      </c>
      <c r="I163" s="167"/>
      <c r="J163" s="166">
        <f t="shared" si="20"/>
        <v>0</v>
      </c>
      <c r="K163" s="168"/>
      <c r="L163" s="169"/>
      <c r="M163" s="170" t="s">
        <v>1</v>
      </c>
      <c r="N163" s="171" t="s">
        <v>39</v>
      </c>
      <c r="O163" s="58"/>
      <c r="P163" s="157">
        <f t="shared" si="21"/>
        <v>0</v>
      </c>
      <c r="Q163" s="157">
        <v>0</v>
      </c>
      <c r="R163" s="157">
        <f t="shared" si="22"/>
        <v>0</v>
      </c>
      <c r="S163" s="157">
        <v>0</v>
      </c>
      <c r="T163" s="158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167</v>
      </c>
      <c r="AT163" s="159" t="s">
        <v>265</v>
      </c>
      <c r="AU163" s="159" t="s">
        <v>81</v>
      </c>
      <c r="AY163" s="14" t="s">
        <v>134</v>
      </c>
      <c r="BE163" s="160">
        <f t="shared" si="24"/>
        <v>0</v>
      </c>
      <c r="BF163" s="160">
        <f t="shared" si="25"/>
        <v>0</v>
      </c>
      <c r="BG163" s="160">
        <f t="shared" si="26"/>
        <v>0</v>
      </c>
      <c r="BH163" s="160">
        <f t="shared" si="27"/>
        <v>0</v>
      </c>
      <c r="BI163" s="160">
        <f t="shared" si="28"/>
        <v>0</v>
      </c>
      <c r="BJ163" s="14" t="s">
        <v>141</v>
      </c>
      <c r="BK163" s="161">
        <f t="shared" si="29"/>
        <v>0</v>
      </c>
      <c r="BL163" s="14" t="s">
        <v>140</v>
      </c>
      <c r="BM163" s="159" t="s">
        <v>623</v>
      </c>
    </row>
    <row r="164" spans="1:65" s="2" customFormat="1" ht="24.15" customHeight="1">
      <c r="A164" s="29"/>
      <c r="B164" s="147"/>
      <c r="C164" s="162" t="s">
        <v>533</v>
      </c>
      <c r="D164" s="162" t="s">
        <v>265</v>
      </c>
      <c r="E164" s="163" t="s">
        <v>1881</v>
      </c>
      <c r="F164" s="164" t="s">
        <v>1882</v>
      </c>
      <c r="G164" s="165" t="s">
        <v>318</v>
      </c>
      <c r="H164" s="166">
        <v>14</v>
      </c>
      <c r="I164" s="167"/>
      <c r="J164" s="166">
        <f t="shared" si="20"/>
        <v>0</v>
      </c>
      <c r="K164" s="168"/>
      <c r="L164" s="169"/>
      <c r="M164" s="170" t="s">
        <v>1</v>
      </c>
      <c r="N164" s="171" t="s">
        <v>39</v>
      </c>
      <c r="O164" s="58"/>
      <c r="P164" s="157">
        <f t="shared" si="21"/>
        <v>0</v>
      </c>
      <c r="Q164" s="157">
        <v>0</v>
      </c>
      <c r="R164" s="157">
        <f t="shared" si="22"/>
        <v>0</v>
      </c>
      <c r="S164" s="157">
        <v>0</v>
      </c>
      <c r="T164" s="158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167</v>
      </c>
      <c r="AT164" s="159" t="s">
        <v>265</v>
      </c>
      <c r="AU164" s="159" t="s">
        <v>81</v>
      </c>
      <c r="AY164" s="14" t="s">
        <v>134</v>
      </c>
      <c r="BE164" s="160">
        <f t="shared" si="24"/>
        <v>0</v>
      </c>
      <c r="BF164" s="160">
        <f t="shared" si="25"/>
        <v>0</v>
      </c>
      <c r="BG164" s="160">
        <f t="shared" si="26"/>
        <v>0</v>
      </c>
      <c r="BH164" s="160">
        <f t="shared" si="27"/>
        <v>0</v>
      </c>
      <c r="BI164" s="160">
        <f t="shared" si="28"/>
        <v>0</v>
      </c>
      <c r="BJ164" s="14" t="s">
        <v>141</v>
      </c>
      <c r="BK164" s="161">
        <f t="shared" si="29"/>
        <v>0</v>
      </c>
      <c r="BL164" s="14" t="s">
        <v>140</v>
      </c>
      <c r="BM164" s="159" t="s">
        <v>426</v>
      </c>
    </row>
    <row r="165" spans="1:65" s="2" customFormat="1" ht="16.5" customHeight="1">
      <c r="A165" s="29"/>
      <c r="B165" s="147"/>
      <c r="C165" s="162" t="s">
        <v>535</v>
      </c>
      <c r="D165" s="162" t="s">
        <v>265</v>
      </c>
      <c r="E165" s="163" t="s">
        <v>1883</v>
      </c>
      <c r="F165" s="164" t="s">
        <v>1884</v>
      </c>
      <c r="G165" s="165" t="s">
        <v>318</v>
      </c>
      <c r="H165" s="166">
        <v>6</v>
      </c>
      <c r="I165" s="167"/>
      <c r="J165" s="166">
        <f t="shared" si="20"/>
        <v>0</v>
      </c>
      <c r="K165" s="168"/>
      <c r="L165" s="169"/>
      <c r="M165" s="170" t="s">
        <v>1</v>
      </c>
      <c r="N165" s="171" t="s">
        <v>39</v>
      </c>
      <c r="O165" s="58"/>
      <c r="P165" s="157">
        <f t="shared" si="21"/>
        <v>0</v>
      </c>
      <c r="Q165" s="157">
        <v>0</v>
      </c>
      <c r="R165" s="157">
        <f t="shared" si="22"/>
        <v>0</v>
      </c>
      <c r="S165" s="157">
        <v>0</v>
      </c>
      <c r="T165" s="158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167</v>
      </c>
      <c r="AT165" s="159" t="s">
        <v>265</v>
      </c>
      <c r="AU165" s="159" t="s">
        <v>81</v>
      </c>
      <c r="AY165" s="14" t="s">
        <v>134</v>
      </c>
      <c r="BE165" s="160">
        <f t="shared" si="24"/>
        <v>0</v>
      </c>
      <c r="BF165" s="160">
        <f t="shared" si="25"/>
        <v>0</v>
      </c>
      <c r="BG165" s="160">
        <f t="shared" si="26"/>
        <v>0</v>
      </c>
      <c r="BH165" s="160">
        <f t="shared" si="27"/>
        <v>0</v>
      </c>
      <c r="BI165" s="160">
        <f t="shared" si="28"/>
        <v>0</v>
      </c>
      <c r="BJ165" s="14" t="s">
        <v>141</v>
      </c>
      <c r="BK165" s="161">
        <f t="shared" si="29"/>
        <v>0</v>
      </c>
      <c r="BL165" s="14" t="s">
        <v>140</v>
      </c>
      <c r="BM165" s="159" t="s">
        <v>644</v>
      </c>
    </row>
    <row r="166" spans="1:65" s="2" customFormat="1" ht="16.5" customHeight="1">
      <c r="A166" s="29"/>
      <c r="B166" s="147"/>
      <c r="C166" s="162" t="s">
        <v>539</v>
      </c>
      <c r="D166" s="162" t="s">
        <v>265</v>
      </c>
      <c r="E166" s="163" t="s">
        <v>1885</v>
      </c>
      <c r="F166" s="164" t="s">
        <v>1886</v>
      </c>
      <c r="G166" s="165" t="s">
        <v>318</v>
      </c>
      <c r="H166" s="166">
        <v>6</v>
      </c>
      <c r="I166" s="167"/>
      <c r="J166" s="166">
        <f t="shared" si="20"/>
        <v>0</v>
      </c>
      <c r="K166" s="168"/>
      <c r="L166" s="169"/>
      <c r="M166" s="170" t="s">
        <v>1</v>
      </c>
      <c r="N166" s="171" t="s">
        <v>39</v>
      </c>
      <c r="O166" s="58"/>
      <c r="P166" s="157">
        <f t="shared" si="21"/>
        <v>0</v>
      </c>
      <c r="Q166" s="157">
        <v>0</v>
      </c>
      <c r="R166" s="157">
        <f t="shared" si="22"/>
        <v>0</v>
      </c>
      <c r="S166" s="157">
        <v>0</v>
      </c>
      <c r="T166" s="158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167</v>
      </c>
      <c r="AT166" s="159" t="s">
        <v>265</v>
      </c>
      <c r="AU166" s="159" t="s">
        <v>81</v>
      </c>
      <c r="AY166" s="14" t="s">
        <v>134</v>
      </c>
      <c r="BE166" s="160">
        <f t="shared" si="24"/>
        <v>0</v>
      </c>
      <c r="BF166" s="160">
        <f t="shared" si="25"/>
        <v>0</v>
      </c>
      <c r="BG166" s="160">
        <f t="shared" si="26"/>
        <v>0</v>
      </c>
      <c r="BH166" s="160">
        <f t="shared" si="27"/>
        <v>0</v>
      </c>
      <c r="BI166" s="160">
        <f t="shared" si="28"/>
        <v>0</v>
      </c>
      <c r="BJ166" s="14" t="s">
        <v>141</v>
      </c>
      <c r="BK166" s="161">
        <f t="shared" si="29"/>
        <v>0</v>
      </c>
      <c r="BL166" s="14" t="s">
        <v>140</v>
      </c>
      <c r="BM166" s="159" t="s">
        <v>652</v>
      </c>
    </row>
    <row r="167" spans="1:65" s="2" customFormat="1" ht="16.5" customHeight="1">
      <c r="A167" s="29"/>
      <c r="B167" s="147"/>
      <c r="C167" s="148" t="s">
        <v>542</v>
      </c>
      <c r="D167" s="148" t="s">
        <v>136</v>
      </c>
      <c r="E167" s="149" t="s">
        <v>1887</v>
      </c>
      <c r="F167" s="150" t="s">
        <v>1888</v>
      </c>
      <c r="G167" s="151" t="s">
        <v>318</v>
      </c>
      <c r="H167" s="152">
        <v>14</v>
      </c>
      <c r="I167" s="153"/>
      <c r="J167" s="152">
        <f t="shared" si="20"/>
        <v>0</v>
      </c>
      <c r="K167" s="154"/>
      <c r="L167" s="30"/>
      <c r="M167" s="155" t="s">
        <v>1</v>
      </c>
      <c r="N167" s="156" t="s">
        <v>39</v>
      </c>
      <c r="O167" s="58"/>
      <c r="P167" s="157">
        <f t="shared" si="21"/>
        <v>0</v>
      </c>
      <c r="Q167" s="157">
        <v>0</v>
      </c>
      <c r="R167" s="157">
        <f t="shared" si="22"/>
        <v>0</v>
      </c>
      <c r="S167" s="157">
        <v>0</v>
      </c>
      <c r="T167" s="158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140</v>
      </c>
      <c r="AT167" s="159" t="s">
        <v>136</v>
      </c>
      <c r="AU167" s="159" t="s">
        <v>81</v>
      </c>
      <c r="AY167" s="14" t="s">
        <v>134</v>
      </c>
      <c r="BE167" s="160">
        <f t="shared" si="24"/>
        <v>0</v>
      </c>
      <c r="BF167" s="160">
        <f t="shared" si="25"/>
        <v>0</v>
      </c>
      <c r="BG167" s="160">
        <f t="shared" si="26"/>
        <v>0</v>
      </c>
      <c r="BH167" s="160">
        <f t="shared" si="27"/>
        <v>0</v>
      </c>
      <c r="BI167" s="160">
        <f t="shared" si="28"/>
        <v>0</v>
      </c>
      <c r="BJ167" s="14" t="s">
        <v>141</v>
      </c>
      <c r="BK167" s="161">
        <f t="shared" si="29"/>
        <v>0</v>
      </c>
      <c r="BL167" s="14" t="s">
        <v>140</v>
      </c>
      <c r="BM167" s="159" t="s">
        <v>869</v>
      </c>
    </row>
    <row r="168" spans="1:65" s="2" customFormat="1" ht="16.5" customHeight="1">
      <c r="A168" s="29"/>
      <c r="B168" s="147"/>
      <c r="C168" s="148" t="s">
        <v>546</v>
      </c>
      <c r="D168" s="148" t="s">
        <v>136</v>
      </c>
      <c r="E168" s="149" t="s">
        <v>1889</v>
      </c>
      <c r="F168" s="150" t="s">
        <v>1890</v>
      </c>
      <c r="G168" s="151" t="s">
        <v>318</v>
      </c>
      <c r="H168" s="152">
        <v>27</v>
      </c>
      <c r="I168" s="153"/>
      <c r="J168" s="152">
        <f t="shared" si="20"/>
        <v>0</v>
      </c>
      <c r="K168" s="154"/>
      <c r="L168" s="30"/>
      <c r="M168" s="155" t="s">
        <v>1</v>
      </c>
      <c r="N168" s="156" t="s">
        <v>39</v>
      </c>
      <c r="O168" s="58"/>
      <c r="P168" s="157">
        <f t="shared" si="21"/>
        <v>0</v>
      </c>
      <c r="Q168" s="157">
        <v>0</v>
      </c>
      <c r="R168" s="157">
        <f t="shared" si="22"/>
        <v>0</v>
      </c>
      <c r="S168" s="157">
        <v>0</v>
      </c>
      <c r="T168" s="158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140</v>
      </c>
      <c r="AT168" s="159" t="s">
        <v>136</v>
      </c>
      <c r="AU168" s="159" t="s">
        <v>81</v>
      </c>
      <c r="AY168" s="14" t="s">
        <v>134</v>
      </c>
      <c r="BE168" s="160">
        <f t="shared" si="24"/>
        <v>0</v>
      </c>
      <c r="BF168" s="160">
        <f t="shared" si="25"/>
        <v>0</v>
      </c>
      <c r="BG168" s="160">
        <f t="shared" si="26"/>
        <v>0</v>
      </c>
      <c r="BH168" s="160">
        <f t="shared" si="27"/>
        <v>0</v>
      </c>
      <c r="BI168" s="160">
        <f t="shared" si="28"/>
        <v>0</v>
      </c>
      <c r="BJ168" s="14" t="s">
        <v>141</v>
      </c>
      <c r="BK168" s="161">
        <f t="shared" si="29"/>
        <v>0</v>
      </c>
      <c r="BL168" s="14" t="s">
        <v>140</v>
      </c>
      <c r="BM168" s="159" t="s">
        <v>877</v>
      </c>
    </row>
    <row r="169" spans="1:65" s="2" customFormat="1" ht="16.5" customHeight="1">
      <c r="A169" s="29"/>
      <c r="B169" s="147"/>
      <c r="C169" s="148" t="s">
        <v>550</v>
      </c>
      <c r="D169" s="148" t="s">
        <v>136</v>
      </c>
      <c r="E169" s="149" t="s">
        <v>1891</v>
      </c>
      <c r="F169" s="150" t="s">
        <v>1892</v>
      </c>
      <c r="G169" s="151" t="s">
        <v>318</v>
      </c>
      <c r="H169" s="152">
        <v>38</v>
      </c>
      <c r="I169" s="153"/>
      <c r="J169" s="152">
        <f t="shared" si="20"/>
        <v>0</v>
      </c>
      <c r="K169" s="154"/>
      <c r="L169" s="30"/>
      <c r="M169" s="155" t="s">
        <v>1</v>
      </c>
      <c r="N169" s="156" t="s">
        <v>39</v>
      </c>
      <c r="O169" s="58"/>
      <c r="P169" s="157">
        <f t="shared" si="21"/>
        <v>0</v>
      </c>
      <c r="Q169" s="157">
        <v>0</v>
      </c>
      <c r="R169" s="157">
        <f t="shared" si="22"/>
        <v>0</v>
      </c>
      <c r="S169" s="157">
        <v>0</v>
      </c>
      <c r="T169" s="158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140</v>
      </c>
      <c r="AT169" s="159" t="s">
        <v>136</v>
      </c>
      <c r="AU169" s="159" t="s">
        <v>81</v>
      </c>
      <c r="AY169" s="14" t="s">
        <v>134</v>
      </c>
      <c r="BE169" s="160">
        <f t="shared" si="24"/>
        <v>0</v>
      </c>
      <c r="BF169" s="160">
        <f t="shared" si="25"/>
        <v>0</v>
      </c>
      <c r="BG169" s="160">
        <f t="shared" si="26"/>
        <v>0</v>
      </c>
      <c r="BH169" s="160">
        <f t="shared" si="27"/>
        <v>0</v>
      </c>
      <c r="BI169" s="160">
        <f t="shared" si="28"/>
        <v>0</v>
      </c>
      <c r="BJ169" s="14" t="s">
        <v>141</v>
      </c>
      <c r="BK169" s="161">
        <f t="shared" si="29"/>
        <v>0</v>
      </c>
      <c r="BL169" s="14" t="s">
        <v>140</v>
      </c>
      <c r="BM169" s="159" t="s">
        <v>885</v>
      </c>
    </row>
    <row r="170" spans="1:65" s="2" customFormat="1" ht="16.5" customHeight="1">
      <c r="A170" s="29"/>
      <c r="B170" s="147"/>
      <c r="C170" s="148" t="s">
        <v>556</v>
      </c>
      <c r="D170" s="148" t="s">
        <v>136</v>
      </c>
      <c r="E170" s="149" t="s">
        <v>1893</v>
      </c>
      <c r="F170" s="150" t="s">
        <v>1894</v>
      </c>
      <c r="G170" s="151" t="s">
        <v>318</v>
      </c>
      <c r="H170" s="152">
        <v>12</v>
      </c>
      <c r="I170" s="153"/>
      <c r="J170" s="152">
        <f t="shared" si="20"/>
        <v>0</v>
      </c>
      <c r="K170" s="154"/>
      <c r="L170" s="30"/>
      <c r="M170" s="155" t="s">
        <v>1</v>
      </c>
      <c r="N170" s="156" t="s">
        <v>39</v>
      </c>
      <c r="O170" s="58"/>
      <c r="P170" s="157">
        <f t="shared" si="21"/>
        <v>0</v>
      </c>
      <c r="Q170" s="157">
        <v>0</v>
      </c>
      <c r="R170" s="157">
        <f t="shared" si="22"/>
        <v>0</v>
      </c>
      <c r="S170" s="157">
        <v>0</v>
      </c>
      <c r="T170" s="158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140</v>
      </c>
      <c r="AT170" s="159" t="s">
        <v>136</v>
      </c>
      <c r="AU170" s="159" t="s">
        <v>81</v>
      </c>
      <c r="AY170" s="14" t="s">
        <v>134</v>
      </c>
      <c r="BE170" s="160">
        <f t="shared" si="24"/>
        <v>0</v>
      </c>
      <c r="BF170" s="160">
        <f t="shared" si="25"/>
        <v>0</v>
      </c>
      <c r="BG170" s="160">
        <f t="shared" si="26"/>
        <v>0</v>
      </c>
      <c r="BH170" s="160">
        <f t="shared" si="27"/>
        <v>0</v>
      </c>
      <c r="BI170" s="160">
        <f t="shared" si="28"/>
        <v>0</v>
      </c>
      <c r="BJ170" s="14" t="s">
        <v>141</v>
      </c>
      <c r="BK170" s="161">
        <f t="shared" si="29"/>
        <v>0</v>
      </c>
      <c r="BL170" s="14" t="s">
        <v>140</v>
      </c>
      <c r="BM170" s="159" t="s">
        <v>893</v>
      </c>
    </row>
    <row r="171" spans="1:65" s="2" customFormat="1" ht="16.5" customHeight="1">
      <c r="A171" s="29"/>
      <c r="B171" s="147"/>
      <c r="C171" s="162" t="s">
        <v>561</v>
      </c>
      <c r="D171" s="162" t="s">
        <v>265</v>
      </c>
      <c r="E171" s="163" t="s">
        <v>1895</v>
      </c>
      <c r="F171" s="164" t="s">
        <v>1896</v>
      </c>
      <c r="G171" s="165" t="s">
        <v>318</v>
      </c>
      <c r="H171" s="166">
        <v>1</v>
      </c>
      <c r="I171" s="167"/>
      <c r="J171" s="166">
        <f t="shared" si="20"/>
        <v>0</v>
      </c>
      <c r="K171" s="168"/>
      <c r="L171" s="169"/>
      <c r="M171" s="170" t="s">
        <v>1</v>
      </c>
      <c r="N171" s="171" t="s">
        <v>39</v>
      </c>
      <c r="O171" s="58"/>
      <c r="P171" s="157">
        <f t="shared" si="21"/>
        <v>0</v>
      </c>
      <c r="Q171" s="157">
        <v>0</v>
      </c>
      <c r="R171" s="157">
        <f t="shared" si="22"/>
        <v>0</v>
      </c>
      <c r="S171" s="157">
        <v>0</v>
      </c>
      <c r="T171" s="158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167</v>
      </c>
      <c r="AT171" s="159" t="s">
        <v>265</v>
      </c>
      <c r="AU171" s="159" t="s">
        <v>81</v>
      </c>
      <c r="AY171" s="14" t="s">
        <v>134</v>
      </c>
      <c r="BE171" s="160">
        <f t="shared" si="24"/>
        <v>0</v>
      </c>
      <c r="BF171" s="160">
        <f t="shared" si="25"/>
        <v>0</v>
      </c>
      <c r="BG171" s="160">
        <f t="shared" si="26"/>
        <v>0</v>
      </c>
      <c r="BH171" s="160">
        <f t="shared" si="27"/>
        <v>0</v>
      </c>
      <c r="BI171" s="160">
        <f t="shared" si="28"/>
        <v>0</v>
      </c>
      <c r="BJ171" s="14" t="s">
        <v>141</v>
      </c>
      <c r="BK171" s="161">
        <f t="shared" si="29"/>
        <v>0</v>
      </c>
      <c r="BL171" s="14" t="s">
        <v>140</v>
      </c>
      <c r="BM171" s="159" t="s">
        <v>901</v>
      </c>
    </row>
    <row r="172" spans="1:65" s="2" customFormat="1" ht="16.5" customHeight="1">
      <c r="A172" s="29"/>
      <c r="B172" s="147"/>
      <c r="C172" s="162" t="s">
        <v>565</v>
      </c>
      <c r="D172" s="162" t="s">
        <v>265</v>
      </c>
      <c r="E172" s="163" t="s">
        <v>1897</v>
      </c>
      <c r="F172" s="164" t="s">
        <v>1898</v>
      </c>
      <c r="G172" s="165" t="s">
        <v>318</v>
      </c>
      <c r="H172" s="166">
        <v>2</v>
      </c>
      <c r="I172" s="167"/>
      <c r="J172" s="166">
        <f t="shared" si="20"/>
        <v>0</v>
      </c>
      <c r="K172" s="168"/>
      <c r="L172" s="169"/>
      <c r="M172" s="170" t="s">
        <v>1</v>
      </c>
      <c r="N172" s="171" t="s">
        <v>39</v>
      </c>
      <c r="O172" s="58"/>
      <c r="P172" s="157">
        <f t="shared" si="21"/>
        <v>0</v>
      </c>
      <c r="Q172" s="157">
        <v>0</v>
      </c>
      <c r="R172" s="157">
        <f t="shared" si="22"/>
        <v>0</v>
      </c>
      <c r="S172" s="157">
        <v>0</v>
      </c>
      <c r="T172" s="158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167</v>
      </c>
      <c r="AT172" s="159" t="s">
        <v>265</v>
      </c>
      <c r="AU172" s="159" t="s">
        <v>81</v>
      </c>
      <c r="AY172" s="14" t="s">
        <v>134</v>
      </c>
      <c r="BE172" s="160">
        <f t="shared" si="24"/>
        <v>0</v>
      </c>
      <c r="BF172" s="160">
        <f t="shared" si="25"/>
        <v>0</v>
      </c>
      <c r="BG172" s="160">
        <f t="shared" si="26"/>
        <v>0</v>
      </c>
      <c r="BH172" s="160">
        <f t="shared" si="27"/>
        <v>0</v>
      </c>
      <c r="BI172" s="160">
        <f t="shared" si="28"/>
        <v>0</v>
      </c>
      <c r="BJ172" s="14" t="s">
        <v>141</v>
      </c>
      <c r="BK172" s="161">
        <f t="shared" si="29"/>
        <v>0</v>
      </c>
      <c r="BL172" s="14" t="s">
        <v>140</v>
      </c>
      <c r="BM172" s="159" t="s">
        <v>909</v>
      </c>
    </row>
    <row r="173" spans="1:65" s="2" customFormat="1" ht="16.5" customHeight="1">
      <c r="A173" s="29"/>
      <c r="B173" s="147"/>
      <c r="C173" s="148" t="s">
        <v>571</v>
      </c>
      <c r="D173" s="148" t="s">
        <v>136</v>
      </c>
      <c r="E173" s="149" t="s">
        <v>1899</v>
      </c>
      <c r="F173" s="150" t="s">
        <v>1900</v>
      </c>
      <c r="G173" s="151" t="s">
        <v>318</v>
      </c>
      <c r="H173" s="152">
        <v>3</v>
      </c>
      <c r="I173" s="153"/>
      <c r="J173" s="152">
        <f t="shared" si="20"/>
        <v>0</v>
      </c>
      <c r="K173" s="154"/>
      <c r="L173" s="30"/>
      <c r="M173" s="155" t="s">
        <v>1</v>
      </c>
      <c r="N173" s="156" t="s">
        <v>39</v>
      </c>
      <c r="O173" s="58"/>
      <c r="P173" s="157">
        <f t="shared" si="21"/>
        <v>0</v>
      </c>
      <c r="Q173" s="157">
        <v>0</v>
      </c>
      <c r="R173" s="157">
        <f t="shared" si="22"/>
        <v>0</v>
      </c>
      <c r="S173" s="157">
        <v>0</v>
      </c>
      <c r="T173" s="158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140</v>
      </c>
      <c r="AT173" s="159" t="s">
        <v>136</v>
      </c>
      <c r="AU173" s="159" t="s">
        <v>81</v>
      </c>
      <c r="AY173" s="14" t="s">
        <v>134</v>
      </c>
      <c r="BE173" s="160">
        <f t="shared" si="24"/>
        <v>0</v>
      </c>
      <c r="BF173" s="160">
        <f t="shared" si="25"/>
        <v>0</v>
      </c>
      <c r="BG173" s="160">
        <f t="shared" si="26"/>
        <v>0</v>
      </c>
      <c r="BH173" s="160">
        <f t="shared" si="27"/>
        <v>0</v>
      </c>
      <c r="BI173" s="160">
        <f t="shared" si="28"/>
        <v>0</v>
      </c>
      <c r="BJ173" s="14" t="s">
        <v>141</v>
      </c>
      <c r="BK173" s="161">
        <f t="shared" si="29"/>
        <v>0</v>
      </c>
      <c r="BL173" s="14" t="s">
        <v>140</v>
      </c>
      <c r="BM173" s="159" t="s">
        <v>917</v>
      </c>
    </row>
    <row r="174" spans="1:65" s="2" customFormat="1" ht="24.15" customHeight="1">
      <c r="A174" s="29"/>
      <c r="B174" s="147"/>
      <c r="C174" s="162" t="s">
        <v>575</v>
      </c>
      <c r="D174" s="162" t="s">
        <v>265</v>
      </c>
      <c r="E174" s="163" t="s">
        <v>1901</v>
      </c>
      <c r="F174" s="164" t="s">
        <v>1902</v>
      </c>
      <c r="G174" s="165" t="s">
        <v>274</v>
      </c>
      <c r="H174" s="166">
        <v>185</v>
      </c>
      <c r="I174" s="167"/>
      <c r="J174" s="166">
        <f t="shared" si="20"/>
        <v>0</v>
      </c>
      <c r="K174" s="168"/>
      <c r="L174" s="169"/>
      <c r="M174" s="170" t="s">
        <v>1</v>
      </c>
      <c r="N174" s="171" t="s">
        <v>39</v>
      </c>
      <c r="O174" s="58"/>
      <c r="P174" s="157">
        <f t="shared" si="21"/>
        <v>0</v>
      </c>
      <c r="Q174" s="157">
        <v>0</v>
      </c>
      <c r="R174" s="157">
        <f t="shared" si="22"/>
        <v>0</v>
      </c>
      <c r="S174" s="157">
        <v>0</v>
      </c>
      <c r="T174" s="158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167</v>
      </c>
      <c r="AT174" s="159" t="s">
        <v>265</v>
      </c>
      <c r="AU174" s="159" t="s">
        <v>81</v>
      </c>
      <c r="AY174" s="14" t="s">
        <v>134</v>
      </c>
      <c r="BE174" s="160">
        <f t="shared" si="24"/>
        <v>0</v>
      </c>
      <c r="BF174" s="160">
        <f t="shared" si="25"/>
        <v>0</v>
      </c>
      <c r="BG174" s="160">
        <f t="shared" si="26"/>
        <v>0</v>
      </c>
      <c r="BH174" s="160">
        <f t="shared" si="27"/>
        <v>0</v>
      </c>
      <c r="BI174" s="160">
        <f t="shared" si="28"/>
        <v>0</v>
      </c>
      <c r="BJ174" s="14" t="s">
        <v>141</v>
      </c>
      <c r="BK174" s="161">
        <f t="shared" si="29"/>
        <v>0</v>
      </c>
      <c r="BL174" s="14" t="s">
        <v>140</v>
      </c>
      <c r="BM174" s="159" t="s">
        <v>925</v>
      </c>
    </row>
    <row r="175" spans="1:65" s="2" customFormat="1" ht="24.15" customHeight="1">
      <c r="A175" s="29"/>
      <c r="B175" s="147"/>
      <c r="C175" s="162" t="s">
        <v>579</v>
      </c>
      <c r="D175" s="162" t="s">
        <v>265</v>
      </c>
      <c r="E175" s="163" t="s">
        <v>1903</v>
      </c>
      <c r="F175" s="164" t="s">
        <v>1904</v>
      </c>
      <c r="G175" s="165" t="s">
        <v>274</v>
      </c>
      <c r="H175" s="166">
        <v>48</v>
      </c>
      <c r="I175" s="167"/>
      <c r="J175" s="166">
        <f t="shared" si="20"/>
        <v>0</v>
      </c>
      <c r="K175" s="168"/>
      <c r="L175" s="169"/>
      <c r="M175" s="170" t="s">
        <v>1</v>
      </c>
      <c r="N175" s="171" t="s">
        <v>39</v>
      </c>
      <c r="O175" s="58"/>
      <c r="P175" s="157">
        <f t="shared" si="21"/>
        <v>0</v>
      </c>
      <c r="Q175" s="157">
        <v>0</v>
      </c>
      <c r="R175" s="157">
        <f t="shared" si="22"/>
        <v>0</v>
      </c>
      <c r="S175" s="157">
        <v>0</v>
      </c>
      <c r="T175" s="158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167</v>
      </c>
      <c r="AT175" s="159" t="s">
        <v>265</v>
      </c>
      <c r="AU175" s="159" t="s">
        <v>81</v>
      </c>
      <c r="AY175" s="14" t="s">
        <v>134</v>
      </c>
      <c r="BE175" s="160">
        <f t="shared" si="24"/>
        <v>0</v>
      </c>
      <c r="BF175" s="160">
        <f t="shared" si="25"/>
        <v>0</v>
      </c>
      <c r="BG175" s="160">
        <f t="shared" si="26"/>
        <v>0</v>
      </c>
      <c r="BH175" s="160">
        <f t="shared" si="27"/>
        <v>0</v>
      </c>
      <c r="BI175" s="160">
        <f t="shared" si="28"/>
        <v>0</v>
      </c>
      <c r="BJ175" s="14" t="s">
        <v>141</v>
      </c>
      <c r="BK175" s="161">
        <f t="shared" si="29"/>
        <v>0</v>
      </c>
      <c r="BL175" s="14" t="s">
        <v>140</v>
      </c>
      <c r="BM175" s="159" t="s">
        <v>933</v>
      </c>
    </row>
    <row r="176" spans="1:65" s="2" customFormat="1" ht="24.15" customHeight="1">
      <c r="A176" s="29"/>
      <c r="B176" s="147"/>
      <c r="C176" s="162" t="s">
        <v>583</v>
      </c>
      <c r="D176" s="162" t="s">
        <v>265</v>
      </c>
      <c r="E176" s="163" t="s">
        <v>1905</v>
      </c>
      <c r="F176" s="164" t="s">
        <v>1906</v>
      </c>
      <c r="G176" s="165" t="s">
        <v>274</v>
      </c>
      <c r="H176" s="166">
        <v>20</v>
      </c>
      <c r="I176" s="167"/>
      <c r="J176" s="166">
        <f t="shared" si="20"/>
        <v>0</v>
      </c>
      <c r="K176" s="168"/>
      <c r="L176" s="169"/>
      <c r="M176" s="170" t="s">
        <v>1</v>
      </c>
      <c r="N176" s="171" t="s">
        <v>39</v>
      </c>
      <c r="O176" s="58"/>
      <c r="P176" s="157">
        <f t="shared" si="21"/>
        <v>0</v>
      </c>
      <c r="Q176" s="157">
        <v>0</v>
      </c>
      <c r="R176" s="157">
        <f t="shared" si="22"/>
        <v>0</v>
      </c>
      <c r="S176" s="157">
        <v>0</v>
      </c>
      <c r="T176" s="158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167</v>
      </c>
      <c r="AT176" s="159" t="s">
        <v>265</v>
      </c>
      <c r="AU176" s="159" t="s">
        <v>81</v>
      </c>
      <c r="AY176" s="14" t="s">
        <v>134</v>
      </c>
      <c r="BE176" s="160">
        <f t="shared" si="24"/>
        <v>0</v>
      </c>
      <c r="BF176" s="160">
        <f t="shared" si="25"/>
        <v>0</v>
      </c>
      <c r="BG176" s="160">
        <f t="shared" si="26"/>
        <v>0</v>
      </c>
      <c r="BH176" s="160">
        <f t="shared" si="27"/>
        <v>0</v>
      </c>
      <c r="BI176" s="160">
        <f t="shared" si="28"/>
        <v>0</v>
      </c>
      <c r="BJ176" s="14" t="s">
        <v>141</v>
      </c>
      <c r="BK176" s="161">
        <f t="shared" si="29"/>
        <v>0</v>
      </c>
      <c r="BL176" s="14" t="s">
        <v>140</v>
      </c>
      <c r="BM176" s="159" t="s">
        <v>939</v>
      </c>
    </row>
    <row r="177" spans="1:65" s="2" customFormat="1" ht="24.15" customHeight="1">
      <c r="A177" s="29"/>
      <c r="B177" s="147"/>
      <c r="C177" s="162" t="s">
        <v>585</v>
      </c>
      <c r="D177" s="162" t="s">
        <v>265</v>
      </c>
      <c r="E177" s="163" t="s">
        <v>1907</v>
      </c>
      <c r="F177" s="164" t="s">
        <v>1908</v>
      </c>
      <c r="G177" s="165" t="s">
        <v>274</v>
      </c>
      <c r="H177" s="166">
        <v>460</v>
      </c>
      <c r="I177" s="167"/>
      <c r="J177" s="166">
        <f t="shared" si="20"/>
        <v>0</v>
      </c>
      <c r="K177" s="168"/>
      <c r="L177" s="169"/>
      <c r="M177" s="170" t="s">
        <v>1</v>
      </c>
      <c r="N177" s="171" t="s">
        <v>39</v>
      </c>
      <c r="O177" s="58"/>
      <c r="P177" s="157">
        <f t="shared" si="21"/>
        <v>0</v>
      </c>
      <c r="Q177" s="157">
        <v>0</v>
      </c>
      <c r="R177" s="157">
        <f t="shared" si="22"/>
        <v>0</v>
      </c>
      <c r="S177" s="157">
        <v>0</v>
      </c>
      <c r="T177" s="158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167</v>
      </c>
      <c r="AT177" s="159" t="s">
        <v>265</v>
      </c>
      <c r="AU177" s="159" t="s">
        <v>81</v>
      </c>
      <c r="AY177" s="14" t="s">
        <v>134</v>
      </c>
      <c r="BE177" s="160">
        <f t="shared" si="24"/>
        <v>0</v>
      </c>
      <c r="BF177" s="160">
        <f t="shared" si="25"/>
        <v>0</v>
      </c>
      <c r="BG177" s="160">
        <f t="shared" si="26"/>
        <v>0</v>
      </c>
      <c r="BH177" s="160">
        <f t="shared" si="27"/>
        <v>0</v>
      </c>
      <c r="BI177" s="160">
        <f t="shared" si="28"/>
        <v>0</v>
      </c>
      <c r="BJ177" s="14" t="s">
        <v>141</v>
      </c>
      <c r="BK177" s="161">
        <f t="shared" si="29"/>
        <v>0</v>
      </c>
      <c r="BL177" s="14" t="s">
        <v>140</v>
      </c>
      <c r="BM177" s="159" t="s">
        <v>947</v>
      </c>
    </row>
    <row r="178" spans="1:65" s="2" customFormat="1" ht="24.15" customHeight="1">
      <c r="A178" s="29"/>
      <c r="B178" s="147"/>
      <c r="C178" s="162" t="s">
        <v>589</v>
      </c>
      <c r="D178" s="162" t="s">
        <v>265</v>
      </c>
      <c r="E178" s="163" t="s">
        <v>1909</v>
      </c>
      <c r="F178" s="164" t="s">
        <v>1910</v>
      </c>
      <c r="G178" s="165" t="s">
        <v>274</v>
      </c>
      <c r="H178" s="166">
        <v>560</v>
      </c>
      <c r="I178" s="167"/>
      <c r="J178" s="166">
        <f t="shared" si="20"/>
        <v>0</v>
      </c>
      <c r="K178" s="168"/>
      <c r="L178" s="169"/>
      <c r="M178" s="170" t="s">
        <v>1</v>
      </c>
      <c r="N178" s="171" t="s">
        <v>39</v>
      </c>
      <c r="O178" s="58"/>
      <c r="P178" s="157">
        <f t="shared" si="21"/>
        <v>0</v>
      </c>
      <c r="Q178" s="157">
        <v>0</v>
      </c>
      <c r="R178" s="157">
        <f t="shared" si="22"/>
        <v>0</v>
      </c>
      <c r="S178" s="157">
        <v>0</v>
      </c>
      <c r="T178" s="158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167</v>
      </c>
      <c r="AT178" s="159" t="s">
        <v>265</v>
      </c>
      <c r="AU178" s="159" t="s">
        <v>81</v>
      </c>
      <c r="AY178" s="14" t="s">
        <v>134</v>
      </c>
      <c r="BE178" s="160">
        <f t="shared" si="24"/>
        <v>0</v>
      </c>
      <c r="BF178" s="160">
        <f t="shared" si="25"/>
        <v>0</v>
      </c>
      <c r="BG178" s="160">
        <f t="shared" si="26"/>
        <v>0</v>
      </c>
      <c r="BH178" s="160">
        <f t="shared" si="27"/>
        <v>0</v>
      </c>
      <c r="BI178" s="160">
        <f t="shared" si="28"/>
        <v>0</v>
      </c>
      <c r="BJ178" s="14" t="s">
        <v>141</v>
      </c>
      <c r="BK178" s="161">
        <f t="shared" si="29"/>
        <v>0</v>
      </c>
      <c r="BL178" s="14" t="s">
        <v>140</v>
      </c>
      <c r="BM178" s="159" t="s">
        <v>955</v>
      </c>
    </row>
    <row r="179" spans="1:65" s="2" customFormat="1" ht="24.15" customHeight="1">
      <c r="A179" s="29"/>
      <c r="B179" s="147"/>
      <c r="C179" s="162" t="s">
        <v>591</v>
      </c>
      <c r="D179" s="162" t="s">
        <v>265</v>
      </c>
      <c r="E179" s="163" t="s">
        <v>1911</v>
      </c>
      <c r="F179" s="164" t="s">
        <v>1912</v>
      </c>
      <c r="G179" s="165" t="s">
        <v>274</v>
      </c>
      <c r="H179" s="166">
        <v>20</v>
      </c>
      <c r="I179" s="167"/>
      <c r="J179" s="166">
        <f t="shared" si="20"/>
        <v>0</v>
      </c>
      <c r="K179" s="168"/>
      <c r="L179" s="169"/>
      <c r="M179" s="170" t="s">
        <v>1</v>
      </c>
      <c r="N179" s="171" t="s">
        <v>39</v>
      </c>
      <c r="O179" s="58"/>
      <c r="P179" s="157">
        <f t="shared" si="21"/>
        <v>0</v>
      </c>
      <c r="Q179" s="157">
        <v>0</v>
      </c>
      <c r="R179" s="157">
        <f t="shared" si="22"/>
        <v>0</v>
      </c>
      <c r="S179" s="157">
        <v>0</v>
      </c>
      <c r="T179" s="158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167</v>
      </c>
      <c r="AT179" s="159" t="s">
        <v>265</v>
      </c>
      <c r="AU179" s="159" t="s">
        <v>81</v>
      </c>
      <c r="AY179" s="14" t="s">
        <v>134</v>
      </c>
      <c r="BE179" s="160">
        <f t="shared" si="24"/>
        <v>0</v>
      </c>
      <c r="BF179" s="160">
        <f t="shared" si="25"/>
        <v>0</v>
      </c>
      <c r="BG179" s="160">
        <f t="shared" si="26"/>
        <v>0</v>
      </c>
      <c r="BH179" s="160">
        <f t="shared" si="27"/>
        <v>0</v>
      </c>
      <c r="BI179" s="160">
        <f t="shared" si="28"/>
        <v>0</v>
      </c>
      <c r="BJ179" s="14" t="s">
        <v>141</v>
      </c>
      <c r="BK179" s="161">
        <f t="shared" si="29"/>
        <v>0</v>
      </c>
      <c r="BL179" s="14" t="s">
        <v>140</v>
      </c>
      <c r="BM179" s="159" t="s">
        <v>964</v>
      </c>
    </row>
    <row r="180" spans="1:65" s="2" customFormat="1" ht="24.15" customHeight="1">
      <c r="A180" s="29"/>
      <c r="B180" s="147"/>
      <c r="C180" s="162" t="s">
        <v>595</v>
      </c>
      <c r="D180" s="162" t="s">
        <v>265</v>
      </c>
      <c r="E180" s="163" t="s">
        <v>1913</v>
      </c>
      <c r="F180" s="164" t="s">
        <v>1914</v>
      </c>
      <c r="G180" s="165" t="s">
        <v>274</v>
      </c>
      <c r="H180" s="166">
        <v>20</v>
      </c>
      <c r="I180" s="167"/>
      <c r="J180" s="166">
        <f t="shared" si="20"/>
        <v>0</v>
      </c>
      <c r="K180" s="168"/>
      <c r="L180" s="169"/>
      <c r="M180" s="170" t="s">
        <v>1</v>
      </c>
      <c r="N180" s="171" t="s">
        <v>39</v>
      </c>
      <c r="O180" s="58"/>
      <c r="P180" s="157">
        <f t="shared" si="21"/>
        <v>0</v>
      </c>
      <c r="Q180" s="157">
        <v>0</v>
      </c>
      <c r="R180" s="157">
        <f t="shared" si="22"/>
        <v>0</v>
      </c>
      <c r="S180" s="157">
        <v>0</v>
      </c>
      <c r="T180" s="158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167</v>
      </c>
      <c r="AT180" s="159" t="s">
        <v>265</v>
      </c>
      <c r="AU180" s="159" t="s">
        <v>81</v>
      </c>
      <c r="AY180" s="14" t="s">
        <v>134</v>
      </c>
      <c r="BE180" s="160">
        <f t="shared" si="24"/>
        <v>0</v>
      </c>
      <c r="BF180" s="160">
        <f t="shared" si="25"/>
        <v>0</v>
      </c>
      <c r="BG180" s="160">
        <f t="shared" si="26"/>
        <v>0</v>
      </c>
      <c r="BH180" s="160">
        <f t="shared" si="27"/>
        <v>0</v>
      </c>
      <c r="BI180" s="160">
        <f t="shared" si="28"/>
        <v>0</v>
      </c>
      <c r="BJ180" s="14" t="s">
        <v>141</v>
      </c>
      <c r="BK180" s="161">
        <f t="shared" si="29"/>
        <v>0</v>
      </c>
      <c r="BL180" s="14" t="s">
        <v>140</v>
      </c>
      <c r="BM180" s="159" t="s">
        <v>970</v>
      </c>
    </row>
    <row r="181" spans="1:65" s="2" customFormat="1" ht="24.15" customHeight="1">
      <c r="A181" s="29"/>
      <c r="B181" s="147"/>
      <c r="C181" s="148" t="s">
        <v>599</v>
      </c>
      <c r="D181" s="148" t="s">
        <v>136</v>
      </c>
      <c r="E181" s="149" t="s">
        <v>1915</v>
      </c>
      <c r="F181" s="150" t="s">
        <v>1916</v>
      </c>
      <c r="G181" s="151" t="s">
        <v>274</v>
      </c>
      <c r="H181" s="152">
        <v>520</v>
      </c>
      <c r="I181" s="153"/>
      <c r="J181" s="152">
        <f t="shared" ref="J181:J212" si="30">ROUND(I181*H181,3)</f>
        <v>0</v>
      </c>
      <c r="K181" s="154"/>
      <c r="L181" s="30"/>
      <c r="M181" s="155" t="s">
        <v>1</v>
      </c>
      <c r="N181" s="156" t="s">
        <v>39</v>
      </c>
      <c r="O181" s="58"/>
      <c r="P181" s="157">
        <f t="shared" ref="P181:P212" si="31">O181*H181</f>
        <v>0</v>
      </c>
      <c r="Q181" s="157">
        <v>0</v>
      </c>
      <c r="R181" s="157">
        <f t="shared" ref="R181:R212" si="32">Q181*H181</f>
        <v>0</v>
      </c>
      <c r="S181" s="157">
        <v>0</v>
      </c>
      <c r="T181" s="158">
        <f t="shared" ref="T181:T212" si="3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140</v>
      </c>
      <c r="AT181" s="159" t="s">
        <v>136</v>
      </c>
      <c r="AU181" s="159" t="s">
        <v>81</v>
      </c>
      <c r="AY181" s="14" t="s">
        <v>134</v>
      </c>
      <c r="BE181" s="160">
        <f t="shared" ref="BE181:BE204" si="34">IF(N181="základná",J181,0)</f>
        <v>0</v>
      </c>
      <c r="BF181" s="160">
        <f t="shared" ref="BF181:BF204" si="35">IF(N181="znížená",J181,0)</f>
        <v>0</v>
      </c>
      <c r="BG181" s="160">
        <f t="shared" ref="BG181:BG204" si="36">IF(N181="zákl. prenesená",J181,0)</f>
        <v>0</v>
      </c>
      <c r="BH181" s="160">
        <f t="shared" ref="BH181:BH204" si="37">IF(N181="zníž. prenesená",J181,0)</f>
        <v>0</v>
      </c>
      <c r="BI181" s="160">
        <f t="shared" ref="BI181:BI204" si="38">IF(N181="nulová",J181,0)</f>
        <v>0</v>
      </c>
      <c r="BJ181" s="14" t="s">
        <v>141</v>
      </c>
      <c r="BK181" s="161">
        <f t="shared" ref="BK181:BK204" si="39">ROUND(I181*H181,3)</f>
        <v>0</v>
      </c>
      <c r="BL181" s="14" t="s">
        <v>140</v>
      </c>
      <c r="BM181" s="159" t="s">
        <v>976</v>
      </c>
    </row>
    <row r="182" spans="1:65" s="2" customFormat="1" ht="24.15" customHeight="1">
      <c r="A182" s="29"/>
      <c r="B182" s="147"/>
      <c r="C182" s="148" t="s">
        <v>603</v>
      </c>
      <c r="D182" s="148" t="s">
        <v>136</v>
      </c>
      <c r="E182" s="149" t="s">
        <v>1917</v>
      </c>
      <c r="F182" s="150" t="s">
        <v>1918</v>
      </c>
      <c r="G182" s="151" t="s">
        <v>274</v>
      </c>
      <c r="H182" s="152">
        <v>185</v>
      </c>
      <c r="I182" s="153"/>
      <c r="J182" s="152">
        <f t="shared" si="30"/>
        <v>0</v>
      </c>
      <c r="K182" s="154"/>
      <c r="L182" s="30"/>
      <c r="M182" s="155" t="s">
        <v>1</v>
      </c>
      <c r="N182" s="156" t="s">
        <v>39</v>
      </c>
      <c r="O182" s="58"/>
      <c r="P182" s="157">
        <f t="shared" si="31"/>
        <v>0</v>
      </c>
      <c r="Q182" s="157">
        <v>0</v>
      </c>
      <c r="R182" s="157">
        <f t="shared" si="32"/>
        <v>0</v>
      </c>
      <c r="S182" s="157">
        <v>0</v>
      </c>
      <c r="T182" s="158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140</v>
      </c>
      <c r="AT182" s="159" t="s">
        <v>136</v>
      </c>
      <c r="AU182" s="159" t="s">
        <v>81</v>
      </c>
      <c r="AY182" s="14" t="s">
        <v>134</v>
      </c>
      <c r="BE182" s="160">
        <f t="shared" si="34"/>
        <v>0</v>
      </c>
      <c r="BF182" s="160">
        <f t="shared" si="35"/>
        <v>0</v>
      </c>
      <c r="BG182" s="160">
        <f t="shared" si="36"/>
        <v>0</v>
      </c>
      <c r="BH182" s="160">
        <f t="shared" si="37"/>
        <v>0</v>
      </c>
      <c r="BI182" s="160">
        <f t="shared" si="38"/>
        <v>0</v>
      </c>
      <c r="BJ182" s="14" t="s">
        <v>141</v>
      </c>
      <c r="BK182" s="161">
        <f t="shared" si="39"/>
        <v>0</v>
      </c>
      <c r="BL182" s="14" t="s">
        <v>140</v>
      </c>
      <c r="BM182" s="159" t="s">
        <v>983</v>
      </c>
    </row>
    <row r="183" spans="1:65" s="2" customFormat="1" ht="24.15" customHeight="1">
      <c r="A183" s="29"/>
      <c r="B183" s="147"/>
      <c r="C183" s="148" t="s">
        <v>607</v>
      </c>
      <c r="D183" s="148" t="s">
        <v>136</v>
      </c>
      <c r="E183" s="149" t="s">
        <v>1919</v>
      </c>
      <c r="F183" s="150" t="s">
        <v>1920</v>
      </c>
      <c r="G183" s="151" t="s">
        <v>274</v>
      </c>
      <c r="H183" s="152">
        <v>1020</v>
      </c>
      <c r="I183" s="153"/>
      <c r="J183" s="152">
        <f t="shared" si="30"/>
        <v>0</v>
      </c>
      <c r="K183" s="154"/>
      <c r="L183" s="30"/>
      <c r="M183" s="155" t="s">
        <v>1</v>
      </c>
      <c r="N183" s="156" t="s">
        <v>39</v>
      </c>
      <c r="O183" s="58"/>
      <c r="P183" s="157">
        <f t="shared" si="31"/>
        <v>0</v>
      </c>
      <c r="Q183" s="157">
        <v>0</v>
      </c>
      <c r="R183" s="157">
        <f t="shared" si="32"/>
        <v>0</v>
      </c>
      <c r="S183" s="157">
        <v>0</v>
      </c>
      <c r="T183" s="158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140</v>
      </c>
      <c r="AT183" s="159" t="s">
        <v>136</v>
      </c>
      <c r="AU183" s="159" t="s">
        <v>81</v>
      </c>
      <c r="AY183" s="14" t="s">
        <v>134</v>
      </c>
      <c r="BE183" s="160">
        <f t="shared" si="34"/>
        <v>0</v>
      </c>
      <c r="BF183" s="160">
        <f t="shared" si="35"/>
        <v>0</v>
      </c>
      <c r="BG183" s="160">
        <f t="shared" si="36"/>
        <v>0</v>
      </c>
      <c r="BH183" s="160">
        <f t="shared" si="37"/>
        <v>0</v>
      </c>
      <c r="BI183" s="160">
        <f t="shared" si="38"/>
        <v>0</v>
      </c>
      <c r="BJ183" s="14" t="s">
        <v>141</v>
      </c>
      <c r="BK183" s="161">
        <f t="shared" si="39"/>
        <v>0</v>
      </c>
      <c r="BL183" s="14" t="s">
        <v>140</v>
      </c>
      <c r="BM183" s="159" t="s">
        <v>992</v>
      </c>
    </row>
    <row r="184" spans="1:65" s="2" customFormat="1" ht="24.15" customHeight="1">
      <c r="A184" s="29"/>
      <c r="B184" s="147"/>
      <c r="C184" s="148" t="s">
        <v>611</v>
      </c>
      <c r="D184" s="148" t="s">
        <v>136</v>
      </c>
      <c r="E184" s="149" t="s">
        <v>1806</v>
      </c>
      <c r="F184" s="150" t="s">
        <v>1807</v>
      </c>
      <c r="G184" s="151" t="s">
        <v>318</v>
      </c>
      <c r="H184" s="152">
        <v>22</v>
      </c>
      <c r="I184" s="153"/>
      <c r="J184" s="152">
        <f t="shared" si="30"/>
        <v>0</v>
      </c>
      <c r="K184" s="154"/>
      <c r="L184" s="30"/>
      <c r="M184" s="155" t="s">
        <v>1</v>
      </c>
      <c r="N184" s="156" t="s">
        <v>39</v>
      </c>
      <c r="O184" s="58"/>
      <c r="P184" s="157">
        <f t="shared" si="31"/>
        <v>0</v>
      </c>
      <c r="Q184" s="157">
        <v>0</v>
      </c>
      <c r="R184" s="157">
        <f t="shared" si="32"/>
        <v>0</v>
      </c>
      <c r="S184" s="157">
        <v>0</v>
      </c>
      <c r="T184" s="158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140</v>
      </c>
      <c r="AT184" s="159" t="s">
        <v>136</v>
      </c>
      <c r="AU184" s="159" t="s">
        <v>81</v>
      </c>
      <c r="AY184" s="14" t="s">
        <v>134</v>
      </c>
      <c r="BE184" s="160">
        <f t="shared" si="34"/>
        <v>0</v>
      </c>
      <c r="BF184" s="160">
        <f t="shared" si="35"/>
        <v>0</v>
      </c>
      <c r="BG184" s="160">
        <f t="shared" si="36"/>
        <v>0</v>
      </c>
      <c r="BH184" s="160">
        <f t="shared" si="37"/>
        <v>0</v>
      </c>
      <c r="BI184" s="160">
        <f t="shared" si="38"/>
        <v>0</v>
      </c>
      <c r="BJ184" s="14" t="s">
        <v>141</v>
      </c>
      <c r="BK184" s="161">
        <f t="shared" si="39"/>
        <v>0</v>
      </c>
      <c r="BL184" s="14" t="s">
        <v>140</v>
      </c>
      <c r="BM184" s="159" t="s">
        <v>1000</v>
      </c>
    </row>
    <row r="185" spans="1:65" s="2" customFormat="1" ht="24.15" customHeight="1">
      <c r="A185" s="29"/>
      <c r="B185" s="147"/>
      <c r="C185" s="148" t="s">
        <v>615</v>
      </c>
      <c r="D185" s="148" t="s">
        <v>136</v>
      </c>
      <c r="E185" s="149" t="s">
        <v>1921</v>
      </c>
      <c r="F185" s="150" t="s">
        <v>1922</v>
      </c>
      <c r="G185" s="151" t="s">
        <v>318</v>
      </c>
      <c r="H185" s="152">
        <v>442</v>
      </c>
      <c r="I185" s="153"/>
      <c r="J185" s="152">
        <f t="shared" si="30"/>
        <v>0</v>
      </c>
      <c r="K185" s="154"/>
      <c r="L185" s="30"/>
      <c r="M185" s="155" t="s">
        <v>1</v>
      </c>
      <c r="N185" s="156" t="s">
        <v>39</v>
      </c>
      <c r="O185" s="58"/>
      <c r="P185" s="157">
        <f t="shared" si="31"/>
        <v>0</v>
      </c>
      <c r="Q185" s="157">
        <v>0</v>
      </c>
      <c r="R185" s="157">
        <f t="shared" si="32"/>
        <v>0</v>
      </c>
      <c r="S185" s="157">
        <v>0</v>
      </c>
      <c r="T185" s="158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140</v>
      </c>
      <c r="AT185" s="159" t="s">
        <v>136</v>
      </c>
      <c r="AU185" s="159" t="s">
        <v>81</v>
      </c>
      <c r="AY185" s="14" t="s">
        <v>134</v>
      </c>
      <c r="BE185" s="160">
        <f t="shared" si="34"/>
        <v>0</v>
      </c>
      <c r="BF185" s="160">
        <f t="shared" si="35"/>
        <v>0</v>
      </c>
      <c r="BG185" s="160">
        <f t="shared" si="36"/>
        <v>0</v>
      </c>
      <c r="BH185" s="160">
        <f t="shared" si="37"/>
        <v>0</v>
      </c>
      <c r="BI185" s="160">
        <f t="shared" si="38"/>
        <v>0</v>
      </c>
      <c r="BJ185" s="14" t="s">
        <v>141</v>
      </c>
      <c r="BK185" s="161">
        <f t="shared" si="39"/>
        <v>0</v>
      </c>
      <c r="BL185" s="14" t="s">
        <v>140</v>
      </c>
      <c r="BM185" s="159" t="s">
        <v>1008</v>
      </c>
    </row>
    <row r="186" spans="1:65" s="2" customFormat="1" ht="24.15" customHeight="1">
      <c r="A186" s="29"/>
      <c r="B186" s="147"/>
      <c r="C186" s="148" t="s">
        <v>619</v>
      </c>
      <c r="D186" s="148" t="s">
        <v>136</v>
      </c>
      <c r="E186" s="149" t="s">
        <v>1923</v>
      </c>
      <c r="F186" s="150" t="s">
        <v>1924</v>
      </c>
      <c r="G186" s="151" t="s">
        <v>318</v>
      </c>
      <c r="H186" s="152">
        <v>1518</v>
      </c>
      <c r="I186" s="153"/>
      <c r="J186" s="152">
        <f t="shared" si="30"/>
        <v>0</v>
      </c>
      <c r="K186" s="154"/>
      <c r="L186" s="30"/>
      <c r="M186" s="155" t="s">
        <v>1</v>
      </c>
      <c r="N186" s="156" t="s">
        <v>39</v>
      </c>
      <c r="O186" s="58"/>
      <c r="P186" s="157">
        <f t="shared" si="31"/>
        <v>0</v>
      </c>
      <c r="Q186" s="157">
        <v>0</v>
      </c>
      <c r="R186" s="157">
        <f t="shared" si="32"/>
        <v>0</v>
      </c>
      <c r="S186" s="157">
        <v>0</v>
      </c>
      <c r="T186" s="158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140</v>
      </c>
      <c r="AT186" s="159" t="s">
        <v>136</v>
      </c>
      <c r="AU186" s="159" t="s">
        <v>81</v>
      </c>
      <c r="AY186" s="14" t="s">
        <v>134</v>
      </c>
      <c r="BE186" s="160">
        <f t="shared" si="34"/>
        <v>0</v>
      </c>
      <c r="BF186" s="160">
        <f t="shared" si="35"/>
        <v>0</v>
      </c>
      <c r="BG186" s="160">
        <f t="shared" si="36"/>
        <v>0</v>
      </c>
      <c r="BH186" s="160">
        <f t="shared" si="37"/>
        <v>0</v>
      </c>
      <c r="BI186" s="160">
        <f t="shared" si="38"/>
        <v>0</v>
      </c>
      <c r="BJ186" s="14" t="s">
        <v>141</v>
      </c>
      <c r="BK186" s="161">
        <f t="shared" si="39"/>
        <v>0</v>
      </c>
      <c r="BL186" s="14" t="s">
        <v>140</v>
      </c>
      <c r="BM186" s="159" t="s">
        <v>1016</v>
      </c>
    </row>
    <row r="187" spans="1:65" s="2" customFormat="1" ht="24.15" customHeight="1">
      <c r="A187" s="29"/>
      <c r="B187" s="147"/>
      <c r="C187" s="148" t="s">
        <v>623</v>
      </c>
      <c r="D187" s="148" t="s">
        <v>136</v>
      </c>
      <c r="E187" s="149" t="s">
        <v>1925</v>
      </c>
      <c r="F187" s="150" t="s">
        <v>1926</v>
      </c>
      <c r="G187" s="151" t="s">
        <v>274</v>
      </c>
      <c r="H187" s="152">
        <v>40</v>
      </c>
      <c r="I187" s="153"/>
      <c r="J187" s="152">
        <f t="shared" si="30"/>
        <v>0</v>
      </c>
      <c r="K187" s="154"/>
      <c r="L187" s="30"/>
      <c r="M187" s="155" t="s">
        <v>1</v>
      </c>
      <c r="N187" s="156" t="s">
        <v>39</v>
      </c>
      <c r="O187" s="58"/>
      <c r="P187" s="157">
        <f t="shared" si="31"/>
        <v>0</v>
      </c>
      <c r="Q187" s="157">
        <v>0</v>
      </c>
      <c r="R187" s="157">
        <f t="shared" si="32"/>
        <v>0</v>
      </c>
      <c r="S187" s="157">
        <v>0</v>
      </c>
      <c r="T187" s="158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140</v>
      </c>
      <c r="AT187" s="159" t="s">
        <v>136</v>
      </c>
      <c r="AU187" s="159" t="s">
        <v>81</v>
      </c>
      <c r="AY187" s="14" t="s">
        <v>134</v>
      </c>
      <c r="BE187" s="160">
        <f t="shared" si="34"/>
        <v>0</v>
      </c>
      <c r="BF187" s="160">
        <f t="shared" si="35"/>
        <v>0</v>
      </c>
      <c r="BG187" s="160">
        <f t="shared" si="36"/>
        <v>0</v>
      </c>
      <c r="BH187" s="160">
        <f t="shared" si="37"/>
        <v>0</v>
      </c>
      <c r="BI187" s="160">
        <f t="shared" si="38"/>
        <v>0</v>
      </c>
      <c r="BJ187" s="14" t="s">
        <v>141</v>
      </c>
      <c r="BK187" s="161">
        <f t="shared" si="39"/>
        <v>0</v>
      </c>
      <c r="BL187" s="14" t="s">
        <v>140</v>
      </c>
      <c r="BM187" s="159" t="s">
        <v>1024</v>
      </c>
    </row>
    <row r="188" spans="1:65" s="2" customFormat="1" ht="21.75" customHeight="1">
      <c r="A188" s="29"/>
      <c r="B188" s="147"/>
      <c r="C188" s="148" t="s">
        <v>629</v>
      </c>
      <c r="D188" s="148" t="s">
        <v>136</v>
      </c>
      <c r="E188" s="149" t="s">
        <v>1927</v>
      </c>
      <c r="F188" s="150" t="s">
        <v>1928</v>
      </c>
      <c r="G188" s="151" t="s">
        <v>274</v>
      </c>
      <c r="H188" s="152">
        <v>40</v>
      </c>
      <c r="I188" s="153"/>
      <c r="J188" s="152">
        <f t="shared" si="30"/>
        <v>0</v>
      </c>
      <c r="K188" s="154"/>
      <c r="L188" s="30"/>
      <c r="M188" s="155" t="s">
        <v>1</v>
      </c>
      <c r="N188" s="156" t="s">
        <v>39</v>
      </c>
      <c r="O188" s="58"/>
      <c r="P188" s="157">
        <f t="shared" si="31"/>
        <v>0</v>
      </c>
      <c r="Q188" s="157">
        <v>0</v>
      </c>
      <c r="R188" s="157">
        <f t="shared" si="32"/>
        <v>0</v>
      </c>
      <c r="S188" s="157">
        <v>0</v>
      </c>
      <c r="T188" s="158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140</v>
      </c>
      <c r="AT188" s="159" t="s">
        <v>136</v>
      </c>
      <c r="AU188" s="159" t="s">
        <v>81</v>
      </c>
      <c r="AY188" s="14" t="s">
        <v>134</v>
      </c>
      <c r="BE188" s="160">
        <f t="shared" si="34"/>
        <v>0</v>
      </c>
      <c r="BF188" s="160">
        <f t="shared" si="35"/>
        <v>0</v>
      </c>
      <c r="BG188" s="160">
        <f t="shared" si="36"/>
        <v>0</v>
      </c>
      <c r="BH188" s="160">
        <f t="shared" si="37"/>
        <v>0</v>
      </c>
      <c r="BI188" s="160">
        <f t="shared" si="38"/>
        <v>0</v>
      </c>
      <c r="BJ188" s="14" t="s">
        <v>141</v>
      </c>
      <c r="BK188" s="161">
        <f t="shared" si="39"/>
        <v>0</v>
      </c>
      <c r="BL188" s="14" t="s">
        <v>140</v>
      </c>
      <c r="BM188" s="159" t="s">
        <v>1032</v>
      </c>
    </row>
    <row r="189" spans="1:65" s="2" customFormat="1" ht="33" customHeight="1">
      <c r="A189" s="29"/>
      <c r="B189" s="147"/>
      <c r="C189" s="162" t="s">
        <v>426</v>
      </c>
      <c r="D189" s="162" t="s">
        <v>265</v>
      </c>
      <c r="E189" s="163" t="s">
        <v>1929</v>
      </c>
      <c r="F189" s="164" t="s">
        <v>1930</v>
      </c>
      <c r="G189" s="165" t="s">
        <v>318</v>
      </c>
      <c r="H189" s="166">
        <v>36</v>
      </c>
      <c r="I189" s="167"/>
      <c r="J189" s="166">
        <f t="shared" si="30"/>
        <v>0</v>
      </c>
      <c r="K189" s="168"/>
      <c r="L189" s="169"/>
      <c r="M189" s="170" t="s">
        <v>1</v>
      </c>
      <c r="N189" s="171" t="s">
        <v>39</v>
      </c>
      <c r="O189" s="58"/>
      <c r="P189" s="157">
        <f t="shared" si="31"/>
        <v>0</v>
      </c>
      <c r="Q189" s="157">
        <v>0</v>
      </c>
      <c r="R189" s="157">
        <f t="shared" si="32"/>
        <v>0</v>
      </c>
      <c r="S189" s="157">
        <v>0</v>
      </c>
      <c r="T189" s="158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167</v>
      </c>
      <c r="AT189" s="159" t="s">
        <v>265</v>
      </c>
      <c r="AU189" s="159" t="s">
        <v>81</v>
      </c>
      <c r="AY189" s="14" t="s">
        <v>134</v>
      </c>
      <c r="BE189" s="160">
        <f t="shared" si="34"/>
        <v>0</v>
      </c>
      <c r="BF189" s="160">
        <f t="shared" si="35"/>
        <v>0</v>
      </c>
      <c r="BG189" s="160">
        <f t="shared" si="36"/>
        <v>0</v>
      </c>
      <c r="BH189" s="160">
        <f t="shared" si="37"/>
        <v>0</v>
      </c>
      <c r="BI189" s="160">
        <f t="shared" si="38"/>
        <v>0</v>
      </c>
      <c r="BJ189" s="14" t="s">
        <v>141</v>
      </c>
      <c r="BK189" s="161">
        <f t="shared" si="39"/>
        <v>0</v>
      </c>
      <c r="BL189" s="14" t="s">
        <v>140</v>
      </c>
      <c r="BM189" s="159" t="s">
        <v>1040</v>
      </c>
    </row>
    <row r="190" spans="1:65" s="2" customFormat="1" ht="21.75" customHeight="1">
      <c r="A190" s="29"/>
      <c r="B190" s="147"/>
      <c r="C190" s="162" t="s">
        <v>638</v>
      </c>
      <c r="D190" s="162" t="s">
        <v>265</v>
      </c>
      <c r="E190" s="163" t="s">
        <v>1931</v>
      </c>
      <c r="F190" s="164" t="s">
        <v>1932</v>
      </c>
      <c r="G190" s="165" t="s">
        <v>318</v>
      </c>
      <c r="H190" s="166">
        <v>3</v>
      </c>
      <c r="I190" s="167"/>
      <c r="J190" s="166">
        <f t="shared" si="30"/>
        <v>0</v>
      </c>
      <c r="K190" s="168"/>
      <c r="L190" s="169"/>
      <c r="M190" s="170" t="s">
        <v>1</v>
      </c>
      <c r="N190" s="171" t="s">
        <v>39</v>
      </c>
      <c r="O190" s="58"/>
      <c r="P190" s="157">
        <f t="shared" si="31"/>
        <v>0</v>
      </c>
      <c r="Q190" s="157">
        <v>0</v>
      </c>
      <c r="R190" s="157">
        <f t="shared" si="32"/>
        <v>0</v>
      </c>
      <c r="S190" s="157">
        <v>0</v>
      </c>
      <c r="T190" s="158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167</v>
      </c>
      <c r="AT190" s="159" t="s">
        <v>265</v>
      </c>
      <c r="AU190" s="159" t="s">
        <v>81</v>
      </c>
      <c r="AY190" s="14" t="s">
        <v>134</v>
      </c>
      <c r="BE190" s="160">
        <f t="shared" si="34"/>
        <v>0</v>
      </c>
      <c r="BF190" s="160">
        <f t="shared" si="35"/>
        <v>0</v>
      </c>
      <c r="BG190" s="160">
        <f t="shared" si="36"/>
        <v>0</v>
      </c>
      <c r="BH190" s="160">
        <f t="shared" si="37"/>
        <v>0</v>
      </c>
      <c r="BI190" s="160">
        <f t="shared" si="38"/>
        <v>0</v>
      </c>
      <c r="BJ190" s="14" t="s">
        <v>141</v>
      </c>
      <c r="BK190" s="161">
        <f t="shared" si="39"/>
        <v>0</v>
      </c>
      <c r="BL190" s="14" t="s">
        <v>140</v>
      </c>
      <c r="BM190" s="159" t="s">
        <v>1048</v>
      </c>
    </row>
    <row r="191" spans="1:65" s="2" customFormat="1" ht="21.75" customHeight="1">
      <c r="A191" s="29"/>
      <c r="B191" s="147"/>
      <c r="C191" s="162" t="s">
        <v>644</v>
      </c>
      <c r="D191" s="162" t="s">
        <v>265</v>
      </c>
      <c r="E191" s="163" t="s">
        <v>1933</v>
      </c>
      <c r="F191" s="164" t="s">
        <v>1934</v>
      </c>
      <c r="G191" s="165" t="s">
        <v>318</v>
      </c>
      <c r="H191" s="166">
        <v>2</v>
      </c>
      <c r="I191" s="167"/>
      <c r="J191" s="166">
        <f t="shared" si="30"/>
        <v>0</v>
      </c>
      <c r="K191" s="168"/>
      <c r="L191" s="169"/>
      <c r="M191" s="170" t="s">
        <v>1</v>
      </c>
      <c r="N191" s="171" t="s">
        <v>39</v>
      </c>
      <c r="O191" s="58"/>
      <c r="P191" s="157">
        <f t="shared" si="31"/>
        <v>0</v>
      </c>
      <c r="Q191" s="157">
        <v>0</v>
      </c>
      <c r="R191" s="157">
        <f t="shared" si="32"/>
        <v>0</v>
      </c>
      <c r="S191" s="157">
        <v>0</v>
      </c>
      <c r="T191" s="158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167</v>
      </c>
      <c r="AT191" s="159" t="s">
        <v>265</v>
      </c>
      <c r="AU191" s="159" t="s">
        <v>81</v>
      </c>
      <c r="AY191" s="14" t="s">
        <v>134</v>
      </c>
      <c r="BE191" s="160">
        <f t="shared" si="34"/>
        <v>0</v>
      </c>
      <c r="BF191" s="160">
        <f t="shared" si="35"/>
        <v>0</v>
      </c>
      <c r="BG191" s="160">
        <f t="shared" si="36"/>
        <v>0</v>
      </c>
      <c r="BH191" s="160">
        <f t="shared" si="37"/>
        <v>0</v>
      </c>
      <c r="BI191" s="160">
        <f t="shared" si="38"/>
        <v>0</v>
      </c>
      <c r="BJ191" s="14" t="s">
        <v>141</v>
      </c>
      <c r="BK191" s="161">
        <f t="shared" si="39"/>
        <v>0</v>
      </c>
      <c r="BL191" s="14" t="s">
        <v>140</v>
      </c>
      <c r="BM191" s="159" t="s">
        <v>1056</v>
      </c>
    </row>
    <row r="192" spans="1:65" s="2" customFormat="1" ht="24.15" customHeight="1">
      <c r="A192" s="29"/>
      <c r="B192" s="147"/>
      <c r="C192" s="148" t="s">
        <v>648</v>
      </c>
      <c r="D192" s="148" t="s">
        <v>136</v>
      </c>
      <c r="E192" s="149" t="s">
        <v>1935</v>
      </c>
      <c r="F192" s="150" t="s">
        <v>1936</v>
      </c>
      <c r="G192" s="151" t="s">
        <v>318</v>
      </c>
      <c r="H192" s="152">
        <v>36</v>
      </c>
      <c r="I192" s="153"/>
      <c r="J192" s="152">
        <f t="shared" si="30"/>
        <v>0</v>
      </c>
      <c r="K192" s="154"/>
      <c r="L192" s="30"/>
      <c r="M192" s="155" t="s">
        <v>1</v>
      </c>
      <c r="N192" s="156" t="s">
        <v>39</v>
      </c>
      <c r="O192" s="58"/>
      <c r="P192" s="157">
        <f t="shared" si="31"/>
        <v>0</v>
      </c>
      <c r="Q192" s="157">
        <v>0</v>
      </c>
      <c r="R192" s="157">
        <f t="shared" si="32"/>
        <v>0</v>
      </c>
      <c r="S192" s="157">
        <v>0</v>
      </c>
      <c r="T192" s="158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140</v>
      </c>
      <c r="AT192" s="159" t="s">
        <v>136</v>
      </c>
      <c r="AU192" s="159" t="s">
        <v>81</v>
      </c>
      <c r="AY192" s="14" t="s">
        <v>134</v>
      </c>
      <c r="BE192" s="160">
        <f t="shared" si="34"/>
        <v>0</v>
      </c>
      <c r="BF192" s="160">
        <f t="shared" si="35"/>
        <v>0</v>
      </c>
      <c r="BG192" s="160">
        <f t="shared" si="36"/>
        <v>0</v>
      </c>
      <c r="BH192" s="160">
        <f t="shared" si="37"/>
        <v>0</v>
      </c>
      <c r="BI192" s="160">
        <f t="shared" si="38"/>
        <v>0</v>
      </c>
      <c r="BJ192" s="14" t="s">
        <v>141</v>
      </c>
      <c r="BK192" s="161">
        <f t="shared" si="39"/>
        <v>0</v>
      </c>
      <c r="BL192" s="14" t="s">
        <v>140</v>
      </c>
      <c r="BM192" s="159" t="s">
        <v>1066</v>
      </c>
    </row>
    <row r="193" spans="1:65" s="2" customFormat="1" ht="21.75" customHeight="1">
      <c r="A193" s="29"/>
      <c r="B193" s="147"/>
      <c r="C193" s="148" t="s">
        <v>652</v>
      </c>
      <c r="D193" s="148" t="s">
        <v>136</v>
      </c>
      <c r="E193" s="149" t="s">
        <v>1937</v>
      </c>
      <c r="F193" s="150" t="s">
        <v>1938</v>
      </c>
      <c r="G193" s="151" t="s">
        <v>318</v>
      </c>
      <c r="H193" s="152">
        <v>120</v>
      </c>
      <c r="I193" s="153"/>
      <c r="J193" s="152">
        <f t="shared" si="30"/>
        <v>0</v>
      </c>
      <c r="K193" s="154"/>
      <c r="L193" s="30"/>
      <c r="M193" s="155" t="s">
        <v>1</v>
      </c>
      <c r="N193" s="156" t="s">
        <v>39</v>
      </c>
      <c r="O193" s="58"/>
      <c r="P193" s="157">
        <f t="shared" si="31"/>
        <v>0</v>
      </c>
      <c r="Q193" s="157">
        <v>0</v>
      </c>
      <c r="R193" s="157">
        <f t="shared" si="32"/>
        <v>0</v>
      </c>
      <c r="S193" s="157">
        <v>0</v>
      </c>
      <c r="T193" s="158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140</v>
      </c>
      <c r="AT193" s="159" t="s">
        <v>136</v>
      </c>
      <c r="AU193" s="159" t="s">
        <v>81</v>
      </c>
      <c r="AY193" s="14" t="s">
        <v>134</v>
      </c>
      <c r="BE193" s="160">
        <f t="shared" si="34"/>
        <v>0</v>
      </c>
      <c r="BF193" s="160">
        <f t="shared" si="35"/>
        <v>0</v>
      </c>
      <c r="BG193" s="160">
        <f t="shared" si="36"/>
        <v>0</v>
      </c>
      <c r="BH193" s="160">
        <f t="shared" si="37"/>
        <v>0</v>
      </c>
      <c r="BI193" s="160">
        <f t="shared" si="38"/>
        <v>0</v>
      </c>
      <c r="BJ193" s="14" t="s">
        <v>141</v>
      </c>
      <c r="BK193" s="161">
        <f t="shared" si="39"/>
        <v>0</v>
      </c>
      <c r="BL193" s="14" t="s">
        <v>140</v>
      </c>
      <c r="BM193" s="159" t="s">
        <v>1939</v>
      </c>
    </row>
    <row r="194" spans="1:65" s="2" customFormat="1" ht="16.5" customHeight="1">
      <c r="A194" s="29"/>
      <c r="B194" s="147"/>
      <c r="C194" s="162" t="s">
        <v>865</v>
      </c>
      <c r="D194" s="162" t="s">
        <v>265</v>
      </c>
      <c r="E194" s="163" t="s">
        <v>1940</v>
      </c>
      <c r="F194" s="164" t="s">
        <v>1941</v>
      </c>
      <c r="G194" s="165" t="s">
        <v>318</v>
      </c>
      <c r="H194" s="166">
        <v>32</v>
      </c>
      <c r="I194" s="167"/>
      <c r="J194" s="166">
        <f t="shared" si="30"/>
        <v>0</v>
      </c>
      <c r="K194" s="168"/>
      <c r="L194" s="169"/>
      <c r="M194" s="170" t="s">
        <v>1</v>
      </c>
      <c r="N194" s="171" t="s">
        <v>39</v>
      </c>
      <c r="O194" s="58"/>
      <c r="P194" s="157">
        <f t="shared" si="31"/>
        <v>0</v>
      </c>
      <c r="Q194" s="157">
        <v>0</v>
      </c>
      <c r="R194" s="157">
        <f t="shared" si="32"/>
        <v>0</v>
      </c>
      <c r="S194" s="157">
        <v>0</v>
      </c>
      <c r="T194" s="158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167</v>
      </c>
      <c r="AT194" s="159" t="s">
        <v>265</v>
      </c>
      <c r="AU194" s="159" t="s">
        <v>81</v>
      </c>
      <c r="AY194" s="14" t="s">
        <v>134</v>
      </c>
      <c r="BE194" s="160">
        <f t="shared" si="34"/>
        <v>0</v>
      </c>
      <c r="BF194" s="160">
        <f t="shared" si="35"/>
        <v>0</v>
      </c>
      <c r="BG194" s="160">
        <f t="shared" si="36"/>
        <v>0</v>
      </c>
      <c r="BH194" s="160">
        <f t="shared" si="37"/>
        <v>0</v>
      </c>
      <c r="BI194" s="160">
        <f t="shared" si="38"/>
        <v>0</v>
      </c>
      <c r="BJ194" s="14" t="s">
        <v>141</v>
      </c>
      <c r="BK194" s="161">
        <f t="shared" si="39"/>
        <v>0</v>
      </c>
      <c r="BL194" s="14" t="s">
        <v>140</v>
      </c>
      <c r="BM194" s="159" t="s">
        <v>1942</v>
      </c>
    </row>
    <row r="195" spans="1:65" s="2" customFormat="1" ht="16.5" customHeight="1">
      <c r="A195" s="29"/>
      <c r="B195" s="147"/>
      <c r="C195" s="162" t="s">
        <v>869</v>
      </c>
      <c r="D195" s="162" t="s">
        <v>265</v>
      </c>
      <c r="E195" s="163" t="s">
        <v>1943</v>
      </c>
      <c r="F195" s="164" t="s">
        <v>1944</v>
      </c>
      <c r="G195" s="165" t="s">
        <v>318</v>
      </c>
      <c r="H195" s="166">
        <v>4</v>
      </c>
      <c r="I195" s="167"/>
      <c r="J195" s="166">
        <f t="shared" si="30"/>
        <v>0</v>
      </c>
      <c r="K195" s="168"/>
      <c r="L195" s="169"/>
      <c r="M195" s="170" t="s">
        <v>1</v>
      </c>
      <c r="N195" s="171" t="s">
        <v>39</v>
      </c>
      <c r="O195" s="58"/>
      <c r="P195" s="157">
        <f t="shared" si="31"/>
        <v>0</v>
      </c>
      <c r="Q195" s="157">
        <v>0</v>
      </c>
      <c r="R195" s="157">
        <f t="shared" si="32"/>
        <v>0</v>
      </c>
      <c r="S195" s="157">
        <v>0</v>
      </c>
      <c r="T195" s="158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167</v>
      </c>
      <c r="AT195" s="159" t="s">
        <v>265</v>
      </c>
      <c r="AU195" s="159" t="s">
        <v>81</v>
      </c>
      <c r="AY195" s="14" t="s">
        <v>134</v>
      </c>
      <c r="BE195" s="160">
        <f t="shared" si="34"/>
        <v>0</v>
      </c>
      <c r="BF195" s="160">
        <f t="shared" si="35"/>
        <v>0</v>
      </c>
      <c r="BG195" s="160">
        <f t="shared" si="36"/>
        <v>0</v>
      </c>
      <c r="BH195" s="160">
        <f t="shared" si="37"/>
        <v>0</v>
      </c>
      <c r="BI195" s="160">
        <f t="shared" si="38"/>
        <v>0</v>
      </c>
      <c r="BJ195" s="14" t="s">
        <v>141</v>
      </c>
      <c r="BK195" s="161">
        <f t="shared" si="39"/>
        <v>0</v>
      </c>
      <c r="BL195" s="14" t="s">
        <v>140</v>
      </c>
      <c r="BM195" s="159" t="s">
        <v>1945</v>
      </c>
    </row>
    <row r="196" spans="1:65" s="2" customFormat="1" ht="24.15" customHeight="1">
      <c r="A196" s="29"/>
      <c r="B196" s="147"/>
      <c r="C196" s="148" t="s">
        <v>873</v>
      </c>
      <c r="D196" s="148" t="s">
        <v>136</v>
      </c>
      <c r="E196" s="149" t="s">
        <v>1946</v>
      </c>
      <c r="F196" s="150" t="s">
        <v>1947</v>
      </c>
      <c r="G196" s="151" t="s">
        <v>318</v>
      </c>
      <c r="H196" s="152">
        <v>32</v>
      </c>
      <c r="I196" s="153"/>
      <c r="J196" s="152">
        <f t="shared" si="30"/>
        <v>0</v>
      </c>
      <c r="K196" s="154"/>
      <c r="L196" s="30"/>
      <c r="M196" s="155" t="s">
        <v>1</v>
      </c>
      <c r="N196" s="156" t="s">
        <v>39</v>
      </c>
      <c r="O196" s="58"/>
      <c r="P196" s="157">
        <f t="shared" si="31"/>
        <v>0</v>
      </c>
      <c r="Q196" s="157">
        <v>0</v>
      </c>
      <c r="R196" s="157">
        <f t="shared" si="32"/>
        <v>0</v>
      </c>
      <c r="S196" s="157">
        <v>0</v>
      </c>
      <c r="T196" s="158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140</v>
      </c>
      <c r="AT196" s="159" t="s">
        <v>136</v>
      </c>
      <c r="AU196" s="159" t="s">
        <v>81</v>
      </c>
      <c r="AY196" s="14" t="s">
        <v>134</v>
      </c>
      <c r="BE196" s="160">
        <f t="shared" si="34"/>
        <v>0</v>
      </c>
      <c r="BF196" s="160">
        <f t="shared" si="35"/>
        <v>0</v>
      </c>
      <c r="BG196" s="160">
        <f t="shared" si="36"/>
        <v>0</v>
      </c>
      <c r="BH196" s="160">
        <f t="shared" si="37"/>
        <v>0</v>
      </c>
      <c r="BI196" s="160">
        <f t="shared" si="38"/>
        <v>0</v>
      </c>
      <c r="BJ196" s="14" t="s">
        <v>141</v>
      </c>
      <c r="BK196" s="161">
        <f t="shared" si="39"/>
        <v>0</v>
      </c>
      <c r="BL196" s="14" t="s">
        <v>140</v>
      </c>
      <c r="BM196" s="159" t="s">
        <v>1412</v>
      </c>
    </row>
    <row r="197" spans="1:65" s="2" customFormat="1" ht="24.15" customHeight="1">
      <c r="A197" s="29"/>
      <c r="B197" s="147"/>
      <c r="C197" s="148" t="s">
        <v>877</v>
      </c>
      <c r="D197" s="148" t="s">
        <v>136</v>
      </c>
      <c r="E197" s="149" t="s">
        <v>1948</v>
      </c>
      <c r="F197" s="150" t="s">
        <v>1949</v>
      </c>
      <c r="G197" s="151" t="s">
        <v>318</v>
      </c>
      <c r="H197" s="152">
        <v>4</v>
      </c>
      <c r="I197" s="153"/>
      <c r="J197" s="152">
        <f t="shared" si="30"/>
        <v>0</v>
      </c>
      <c r="K197" s="154"/>
      <c r="L197" s="30"/>
      <c r="M197" s="155" t="s">
        <v>1</v>
      </c>
      <c r="N197" s="156" t="s">
        <v>39</v>
      </c>
      <c r="O197" s="58"/>
      <c r="P197" s="157">
        <f t="shared" si="31"/>
        <v>0</v>
      </c>
      <c r="Q197" s="157">
        <v>0</v>
      </c>
      <c r="R197" s="157">
        <f t="shared" si="32"/>
        <v>0</v>
      </c>
      <c r="S197" s="157">
        <v>0</v>
      </c>
      <c r="T197" s="158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140</v>
      </c>
      <c r="AT197" s="159" t="s">
        <v>136</v>
      </c>
      <c r="AU197" s="159" t="s">
        <v>81</v>
      </c>
      <c r="AY197" s="14" t="s">
        <v>134</v>
      </c>
      <c r="BE197" s="160">
        <f t="shared" si="34"/>
        <v>0</v>
      </c>
      <c r="BF197" s="160">
        <f t="shared" si="35"/>
        <v>0</v>
      </c>
      <c r="BG197" s="160">
        <f t="shared" si="36"/>
        <v>0</v>
      </c>
      <c r="BH197" s="160">
        <f t="shared" si="37"/>
        <v>0</v>
      </c>
      <c r="BI197" s="160">
        <f t="shared" si="38"/>
        <v>0</v>
      </c>
      <c r="BJ197" s="14" t="s">
        <v>141</v>
      </c>
      <c r="BK197" s="161">
        <f t="shared" si="39"/>
        <v>0</v>
      </c>
      <c r="BL197" s="14" t="s">
        <v>140</v>
      </c>
      <c r="BM197" s="159" t="s">
        <v>1950</v>
      </c>
    </row>
    <row r="198" spans="1:65" s="2" customFormat="1" ht="16.5" customHeight="1">
      <c r="A198" s="29"/>
      <c r="B198" s="147"/>
      <c r="C198" s="162" t="s">
        <v>881</v>
      </c>
      <c r="D198" s="162" t="s">
        <v>265</v>
      </c>
      <c r="E198" s="163" t="s">
        <v>1951</v>
      </c>
      <c r="F198" s="164" t="s">
        <v>1952</v>
      </c>
      <c r="G198" s="165" t="s">
        <v>318</v>
      </c>
      <c r="H198" s="166">
        <v>86</v>
      </c>
      <c r="I198" s="167"/>
      <c r="J198" s="166">
        <f t="shared" si="30"/>
        <v>0</v>
      </c>
      <c r="K198" s="168"/>
      <c r="L198" s="169"/>
      <c r="M198" s="170" t="s">
        <v>1</v>
      </c>
      <c r="N198" s="171" t="s">
        <v>39</v>
      </c>
      <c r="O198" s="58"/>
      <c r="P198" s="157">
        <f t="shared" si="31"/>
        <v>0</v>
      </c>
      <c r="Q198" s="157">
        <v>0</v>
      </c>
      <c r="R198" s="157">
        <f t="shared" si="32"/>
        <v>0</v>
      </c>
      <c r="S198" s="157">
        <v>0</v>
      </c>
      <c r="T198" s="158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167</v>
      </c>
      <c r="AT198" s="159" t="s">
        <v>265</v>
      </c>
      <c r="AU198" s="159" t="s">
        <v>81</v>
      </c>
      <c r="AY198" s="14" t="s">
        <v>134</v>
      </c>
      <c r="BE198" s="160">
        <f t="shared" si="34"/>
        <v>0</v>
      </c>
      <c r="BF198" s="160">
        <f t="shared" si="35"/>
        <v>0</v>
      </c>
      <c r="BG198" s="160">
        <f t="shared" si="36"/>
        <v>0</v>
      </c>
      <c r="BH198" s="160">
        <f t="shared" si="37"/>
        <v>0</v>
      </c>
      <c r="BI198" s="160">
        <f t="shared" si="38"/>
        <v>0</v>
      </c>
      <c r="BJ198" s="14" t="s">
        <v>141</v>
      </c>
      <c r="BK198" s="161">
        <f t="shared" si="39"/>
        <v>0</v>
      </c>
      <c r="BL198" s="14" t="s">
        <v>140</v>
      </c>
      <c r="BM198" s="159" t="s">
        <v>1953</v>
      </c>
    </row>
    <row r="199" spans="1:65" s="2" customFormat="1" ht="24.15" customHeight="1">
      <c r="A199" s="29"/>
      <c r="B199" s="147"/>
      <c r="C199" s="148" t="s">
        <v>885</v>
      </c>
      <c r="D199" s="148" t="s">
        <v>136</v>
      </c>
      <c r="E199" s="149" t="s">
        <v>1954</v>
      </c>
      <c r="F199" s="150" t="s">
        <v>1955</v>
      </c>
      <c r="G199" s="151" t="s">
        <v>318</v>
      </c>
      <c r="H199" s="152">
        <v>86</v>
      </c>
      <c r="I199" s="153"/>
      <c r="J199" s="152">
        <f t="shared" si="30"/>
        <v>0</v>
      </c>
      <c r="K199" s="154"/>
      <c r="L199" s="30"/>
      <c r="M199" s="155" t="s">
        <v>1</v>
      </c>
      <c r="N199" s="156" t="s">
        <v>39</v>
      </c>
      <c r="O199" s="58"/>
      <c r="P199" s="157">
        <f t="shared" si="31"/>
        <v>0</v>
      </c>
      <c r="Q199" s="157">
        <v>0</v>
      </c>
      <c r="R199" s="157">
        <f t="shared" si="32"/>
        <v>0</v>
      </c>
      <c r="S199" s="157">
        <v>0</v>
      </c>
      <c r="T199" s="158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140</v>
      </c>
      <c r="AT199" s="159" t="s">
        <v>136</v>
      </c>
      <c r="AU199" s="159" t="s">
        <v>81</v>
      </c>
      <c r="AY199" s="14" t="s">
        <v>134</v>
      </c>
      <c r="BE199" s="160">
        <f t="shared" si="34"/>
        <v>0</v>
      </c>
      <c r="BF199" s="160">
        <f t="shared" si="35"/>
        <v>0</v>
      </c>
      <c r="BG199" s="160">
        <f t="shared" si="36"/>
        <v>0</v>
      </c>
      <c r="BH199" s="160">
        <f t="shared" si="37"/>
        <v>0</v>
      </c>
      <c r="BI199" s="160">
        <f t="shared" si="38"/>
        <v>0</v>
      </c>
      <c r="BJ199" s="14" t="s">
        <v>141</v>
      </c>
      <c r="BK199" s="161">
        <f t="shared" si="39"/>
        <v>0</v>
      </c>
      <c r="BL199" s="14" t="s">
        <v>140</v>
      </c>
      <c r="BM199" s="159" t="s">
        <v>1956</v>
      </c>
    </row>
    <row r="200" spans="1:65" s="2" customFormat="1" ht="16.5" customHeight="1">
      <c r="A200" s="29"/>
      <c r="B200" s="147"/>
      <c r="C200" s="162" t="s">
        <v>889</v>
      </c>
      <c r="D200" s="162" t="s">
        <v>265</v>
      </c>
      <c r="E200" s="163" t="s">
        <v>1957</v>
      </c>
      <c r="F200" s="164" t="s">
        <v>1958</v>
      </c>
      <c r="G200" s="165" t="s">
        <v>318</v>
      </c>
      <c r="H200" s="166">
        <v>88</v>
      </c>
      <c r="I200" s="167"/>
      <c r="J200" s="166">
        <f t="shared" si="30"/>
        <v>0</v>
      </c>
      <c r="K200" s="168"/>
      <c r="L200" s="169"/>
      <c r="M200" s="170" t="s">
        <v>1</v>
      </c>
      <c r="N200" s="171" t="s">
        <v>39</v>
      </c>
      <c r="O200" s="58"/>
      <c r="P200" s="157">
        <f t="shared" si="31"/>
        <v>0</v>
      </c>
      <c r="Q200" s="157">
        <v>0</v>
      </c>
      <c r="R200" s="157">
        <f t="shared" si="32"/>
        <v>0</v>
      </c>
      <c r="S200" s="157">
        <v>0</v>
      </c>
      <c r="T200" s="158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167</v>
      </c>
      <c r="AT200" s="159" t="s">
        <v>265</v>
      </c>
      <c r="AU200" s="159" t="s">
        <v>81</v>
      </c>
      <c r="AY200" s="14" t="s">
        <v>134</v>
      </c>
      <c r="BE200" s="160">
        <f t="shared" si="34"/>
        <v>0</v>
      </c>
      <c r="BF200" s="160">
        <f t="shared" si="35"/>
        <v>0</v>
      </c>
      <c r="BG200" s="160">
        <f t="shared" si="36"/>
        <v>0</v>
      </c>
      <c r="BH200" s="160">
        <f t="shared" si="37"/>
        <v>0</v>
      </c>
      <c r="BI200" s="160">
        <f t="shared" si="38"/>
        <v>0</v>
      </c>
      <c r="BJ200" s="14" t="s">
        <v>141</v>
      </c>
      <c r="BK200" s="161">
        <f t="shared" si="39"/>
        <v>0</v>
      </c>
      <c r="BL200" s="14" t="s">
        <v>140</v>
      </c>
      <c r="BM200" s="159" t="s">
        <v>1959</v>
      </c>
    </row>
    <row r="201" spans="1:65" s="2" customFormat="1" ht="24.15" customHeight="1">
      <c r="A201" s="29"/>
      <c r="B201" s="147"/>
      <c r="C201" s="162" t="s">
        <v>893</v>
      </c>
      <c r="D201" s="162" t="s">
        <v>265</v>
      </c>
      <c r="E201" s="163" t="s">
        <v>1960</v>
      </c>
      <c r="F201" s="164" t="s">
        <v>1961</v>
      </c>
      <c r="G201" s="165" t="s">
        <v>318</v>
      </c>
      <c r="H201" s="166">
        <v>20</v>
      </c>
      <c r="I201" s="167"/>
      <c r="J201" s="166">
        <f t="shared" si="30"/>
        <v>0</v>
      </c>
      <c r="K201" s="168"/>
      <c r="L201" s="169"/>
      <c r="M201" s="170" t="s">
        <v>1</v>
      </c>
      <c r="N201" s="171" t="s">
        <v>39</v>
      </c>
      <c r="O201" s="58"/>
      <c r="P201" s="157">
        <f t="shared" si="31"/>
        <v>0</v>
      </c>
      <c r="Q201" s="157">
        <v>0</v>
      </c>
      <c r="R201" s="157">
        <f t="shared" si="32"/>
        <v>0</v>
      </c>
      <c r="S201" s="157">
        <v>0</v>
      </c>
      <c r="T201" s="158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167</v>
      </c>
      <c r="AT201" s="159" t="s">
        <v>265</v>
      </c>
      <c r="AU201" s="159" t="s">
        <v>81</v>
      </c>
      <c r="AY201" s="14" t="s">
        <v>134</v>
      </c>
      <c r="BE201" s="160">
        <f t="shared" si="34"/>
        <v>0</v>
      </c>
      <c r="BF201" s="160">
        <f t="shared" si="35"/>
        <v>0</v>
      </c>
      <c r="BG201" s="160">
        <f t="shared" si="36"/>
        <v>0</v>
      </c>
      <c r="BH201" s="160">
        <f t="shared" si="37"/>
        <v>0</v>
      </c>
      <c r="BI201" s="160">
        <f t="shared" si="38"/>
        <v>0</v>
      </c>
      <c r="BJ201" s="14" t="s">
        <v>141</v>
      </c>
      <c r="BK201" s="161">
        <f t="shared" si="39"/>
        <v>0</v>
      </c>
      <c r="BL201" s="14" t="s">
        <v>140</v>
      </c>
      <c r="BM201" s="159" t="s">
        <v>1962</v>
      </c>
    </row>
    <row r="202" spans="1:65" s="2" customFormat="1" ht="24.15" customHeight="1">
      <c r="A202" s="29"/>
      <c r="B202" s="147"/>
      <c r="C202" s="162" t="s">
        <v>897</v>
      </c>
      <c r="D202" s="162" t="s">
        <v>265</v>
      </c>
      <c r="E202" s="163" t="s">
        <v>1963</v>
      </c>
      <c r="F202" s="164" t="s">
        <v>1964</v>
      </c>
      <c r="G202" s="165" t="s">
        <v>318</v>
      </c>
      <c r="H202" s="166">
        <v>12</v>
      </c>
      <c r="I202" s="167"/>
      <c r="J202" s="166">
        <f t="shared" si="30"/>
        <v>0</v>
      </c>
      <c r="K202" s="168"/>
      <c r="L202" s="169"/>
      <c r="M202" s="170" t="s">
        <v>1</v>
      </c>
      <c r="N202" s="171" t="s">
        <v>39</v>
      </c>
      <c r="O202" s="58"/>
      <c r="P202" s="157">
        <f t="shared" si="31"/>
        <v>0</v>
      </c>
      <c r="Q202" s="157">
        <v>0</v>
      </c>
      <c r="R202" s="157">
        <f t="shared" si="32"/>
        <v>0</v>
      </c>
      <c r="S202" s="157">
        <v>0</v>
      </c>
      <c r="T202" s="158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167</v>
      </c>
      <c r="AT202" s="159" t="s">
        <v>265</v>
      </c>
      <c r="AU202" s="159" t="s">
        <v>81</v>
      </c>
      <c r="AY202" s="14" t="s">
        <v>134</v>
      </c>
      <c r="BE202" s="160">
        <f t="shared" si="34"/>
        <v>0</v>
      </c>
      <c r="BF202" s="160">
        <f t="shared" si="35"/>
        <v>0</v>
      </c>
      <c r="BG202" s="160">
        <f t="shared" si="36"/>
        <v>0</v>
      </c>
      <c r="BH202" s="160">
        <f t="shared" si="37"/>
        <v>0</v>
      </c>
      <c r="BI202" s="160">
        <f t="shared" si="38"/>
        <v>0</v>
      </c>
      <c r="BJ202" s="14" t="s">
        <v>141</v>
      </c>
      <c r="BK202" s="161">
        <f t="shared" si="39"/>
        <v>0</v>
      </c>
      <c r="BL202" s="14" t="s">
        <v>140</v>
      </c>
      <c r="BM202" s="159" t="s">
        <v>1965</v>
      </c>
    </row>
    <row r="203" spans="1:65" s="2" customFormat="1" ht="21.75" customHeight="1">
      <c r="A203" s="29"/>
      <c r="B203" s="147"/>
      <c r="C203" s="148" t="s">
        <v>901</v>
      </c>
      <c r="D203" s="148" t="s">
        <v>136</v>
      </c>
      <c r="E203" s="149" t="s">
        <v>1966</v>
      </c>
      <c r="F203" s="150" t="s">
        <v>1967</v>
      </c>
      <c r="G203" s="151" t="s">
        <v>318</v>
      </c>
      <c r="H203" s="152">
        <v>120</v>
      </c>
      <c r="I203" s="153"/>
      <c r="J203" s="152">
        <f t="shared" si="30"/>
        <v>0</v>
      </c>
      <c r="K203" s="154"/>
      <c r="L203" s="30"/>
      <c r="M203" s="155" t="s">
        <v>1</v>
      </c>
      <c r="N203" s="156" t="s">
        <v>39</v>
      </c>
      <c r="O203" s="58"/>
      <c r="P203" s="157">
        <f t="shared" si="31"/>
        <v>0</v>
      </c>
      <c r="Q203" s="157">
        <v>0</v>
      </c>
      <c r="R203" s="157">
        <f t="shared" si="32"/>
        <v>0</v>
      </c>
      <c r="S203" s="157">
        <v>0</v>
      </c>
      <c r="T203" s="158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140</v>
      </c>
      <c r="AT203" s="159" t="s">
        <v>136</v>
      </c>
      <c r="AU203" s="159" t="s">
        <v>81</v>
      </c>
      <c r="AY203" s="14" t="s">
        <v>134</v>
      </c>
      <c r="BE203" s="160">
        <f t="shared" si="34"/>
        <v>0</v>
      </c>
      <c r="BF203" s="160">
        <f t="shared" si="35"/>
        <v>0</v>
      </c>
      <c r="BG203" s="160">
        <f t="shared" si="36"/>
        <v>0</v>
      </c>
      <c r="BH203" s="160">
        <f t="shared" si="37"/>
        <v>0</v>
      </c>
      <c r="BI203" s="160">
        <f t="shared" si="38"/>
        <v>0</v>
      </c>
      <c r="BJ203" s="14" t="s">
        <v>141</v>
      </c>
      <c r="BK203" s="161">
        <f t="shared" si="39"/>
        <v>0</v>
      </c>
      <c r="BL203" s="14" t="s">
        <v>140</v>
      </c>
      <c r="BM203" s="159" t="s">
        <v>1968</v>
      </c>
    </row>
    <row r="204" spans="1:65" s="2" customFormat="1" ht="24.15" customHeight="1">
      <c r="A204" s="29"/>
      <c r="B204" s="147"/>
      <c r="C204" s="148" t="s">
        <v>905</v>
      </c>
      <c r="D204" s="148" t="s">
        <v>136</v>
      </c>
      <c r="E204" s="149" t="s">
        <v>1969</v>
      </c>
      <c r="F204" s="150" t="s">
        <v>1970</v>
      </c>
      <c r="G204" s="151" t="s">
        <v>318</v>
      </c>
      <c r="H204" s="152">
        <v>120</v>
      </c>
      <c r="I204" s="153"/>
      <c r="J204" s="152">
        <f t="shared" si="30"/>
        <v>0</v>
      </c>
      <c r="K204" s="154"/>
      <c r="L204" s="30"/>
      <c r="M204" s="155" t="s">
        <v>1</v>
      </c>
      <c r="N204" s="156" t="s">
        <v>39</v>
      </c>
      <c r="O204" s="58"/>
      <c r="P204" s="157">
        <f t="shared" si="31"/>
        <v>0</v>
      </c>
      <c r="Q204" s="157">
        <v>0</v>
      </c>
      <c r="R204" s="157">
        <f t="shared" si="32"/>
        <v>0</v>
      </c>
      <c r="S204" s="157">
        <v>0</v>
      </c>
      <c r="T204" s="158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140</v>
      </c>
      <c r="AT204" s="159" t="s">
        <v>136</v>
      </c>
      <c r="AU204" s="159" t="s">
        <v>81</v>
      </c>
      <c r="AY204" s="14" t="s">
        <v>134</v>
      </c>
      <c r="BE204" s="160">
        <f t="shared" si="34"/>
        <v>0</v>
      </c>
      <c r="BF204" s="160">
        <f t="shared" si="35"/>
        <v>0</v>
      </c>
      <c r="BG204" s="160">
        <f t="shared" si="36"/>
        <v>0</v>
      </c>
      <c r="BH204" s="160">
        <f t="shared" si="37"/>
        <v>0</v>
      </c>
      <c r="BI204" s="160">
        <f t="shared" si="38"/>
        <v>0</v>
      </c>
      <c r="BJ204" s="14" t="s">
        <v>141</v>
      </c>
      <c r="BK204" s="161">
        <f t="shared" si="39"/>
        <v>0</v>
      </c>
      <c r="BL204" s="14" t="s">
        <v>140</v>
      </c>
      <c r="BM204" s="159" t="s">
        <v>1971</v>
      </c>
    </row>
    <row r="205" spans="1:65" s="12" customFormat="1" ht="25.95" customHeight="1">
      <c r="B205" s="134"/>
      <c r="D205" s="135" t="s">
        <v>72</v>
      </c>
      <c r="E205" s="136" t="s">
        <v>1972</v>
      </c>
      <c r="F205" s="136" t="s">
        <v>1973</v>
      </c>
      <c r="I205" s="137"/>
      <c r="J205" s="138">
        <f>BK205</f>
        <v>0</v>
      </c>
      <c r="L205" s="134"/>
      <c r="M205" s="139"/>
      <c r="N205" s="140"/>
      <c r="O205" s="140"/>
      <c r="P205" s="141">
        <f>SUM(P206:P242)</f>
        <v>0</v>
      </c>
      <c r="Q205" s="140"/>
      <c r="R205" s="141">
        <f>SUM(R206:R242)</f>
        <v>0</v>
      </c>
      <c r="S205" s="140"/>
      <c r="T205" s="142">
        <f>SUM(T206:T242)</f>
        <v>0</v>
      </c>
      <c r="AR205" s="135" t="s">
        <v>81</v>
      </c>
      <c r="AT205" s="143" t="s">
        <v>72</v>
      </c>
      <c r="AU205" s="143" t="s">
        <v>73</v>
      </c>
      <c r="AY205" s="135" t="s">
        <v>134</v>
      </c>
      <c r="BK205" s="144">
        <f>SUM(BK206:BK242)</f>
        <v>0</v>
      </c>
    </row>
    <row r="206" spans="1:65" s="2" customFormat="1" ht="16.5" customHeight="1">
      <c r="A206" s="29"/>
      <c r="B206" s="147"/>
      <c r="C206" s="162" t="s">
        <v>909</v>
      </c>
      <c r="D206" s="162" t="s">
        <v>265</v>
      </c>
      <c r="E206" s="163" t="s">
        <v>1974</v>
      </c>
      <c r="F206" s="164" t="s">
        <v>1975</v>
      </c>
      <c r="G206" s="165" t="s">
        <v>274</v>
      </c>
      <c r="H206" s="166">
        <v>185</v>
      </c>
      <c r="I206" s="167"/>
      <c r="J206" s="166">
        <f t="shared" ref="J206:J242" si="40">ROUND(I206*H206,3)</f>
        <v>0</v>
      </c>
      <c r="K206" s="168"/>
      <c r="L206" s="169"/>
      <c r="M206" s="170" t="s">
        <v>1</v>
      </c>
      <c r="N206" s="171" t="s">
        <v>39</v>
      </c>
      <c r="O206" s="58"/>
      <c r="P206" s="157">
        <f t="shared" ref="P206:P242" si="41">O206*H206</f>
        <v>0</v>
      </c>
      <c r="Q206" s="157">
        <v>0</v>
      </c>
      <c r="R206" s="157">
        <f t="shared" ref="R206:R242" si="42">Q206*H206</f>
        <v>0</v>
      </c>
      <c r="S206" s="157">
        <v>0</v>
      </c>
      <c r="T206" s="158">
        <f t="shared" ref="T206:T242" si="43"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167</v>
      </c>
      <c r="AT206" s="159" t="s">
        <v>265</v>
      </c>
      <c r="AU206" s="159" t="s">
        <v>81</v>
      </c>
      <c r="AY206" s="14" t="s">
        <v>134</v>
      </c>
      <c r="BE206" s="160">
        <f t="shared" ref="BE206:BE242" si="44">IF(N206="základná",J206,0)</f>
        <v>0</v>
      </c>
      <c r="BF206" s="160">
        <f t="shared" ref="BF206:BF242" si="45">IF(N206="znížená",J206,0)</f>
        <v>0</v>
      </c>
      <c r="BG206" s="160">
        <f t="shared" ref="BG206:BG242" si="46">IF(N206="zákl. prenesená",J206,0)</f>
        <v>0</v>
      </c>
      <c r="BH206" s="160">
        <f t="shared" ref="BH206:BH242" si="47">IF(N206="zníž. prenesená",J206,0)</f>
        <v>0</v>
      </c>
      <c r="BI206" s="160">
        <f t="shared" ref="BI206:BI242" si="48">IF(N206="nulová",J206,0)</f>
        <v>0</v>
      </c>
      <c r="BJ206" s="14" t="s">
        <v>141</v>
      </c>
      <c r="BK206" s="161">
        <f t="shared" ref="BK206:BK242" si="49">ROUND(I206*H206,3)</f>
        <v>0</v>
      </c>
      <c r="BL206" s="14" t="s">
        <v>140</v>
      </c>
      <c r="BM206" s="159" t="s">
        <v>1976</v>
      </c>
    </row>
    <row r="207" spans="1:65" s="2" customFormat="1" ht="16.5" customHeight="1">
      <c r="A207" s="29"/>
      <c r="B207" s="147"/>
      <c r="C207" s="162" t="s">
        <v>913</v>
      </c>
      <c r="D207" s="162" t="s">
        <v>265</v>
      </c>
      <c r="E207" s="163" t="s">
        <v>1977</v>
      </c>
      <c r="F207" s="164" t="s">
        <v>1978</v>
      </c>
      <c r="G207" s="165" t="s">
        <v>318</v>
      </c>
      <c r="H207" s="166">
        <v>185</v>
      </c>
      <c r="I207" s="167"/>
      <c r="J207" s="166">
        <f t="shared" si="40"/>
        <v>0</v>
      </c>
      <c r="K207" s="168"/>
      <c r="L207" s="169"/>
      <c r="M207" s="170" t="s">
        <v>1</v>
      </c>
      <c r="N207" s="171" t="s">
        <v>39</v>
      </c>
      <c r="O207" s="58"/>
      <c r="P207" s="157">
        <f t="shared" si="41"/>
        <v>0</v>
      </c>
      <c r="Q207" s="157">
        <v>0</v>
      </c>
      <c r="R207" s="157">
        <f t="shared" si="42"/>
        <v>0</v>
      </c>
      <c r="S207" s="157">
        <v>0</v>
      </c>
      <c r="T207" s="158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167</v>
      </c>
      <c r="AT207" s="159" t="s">
        <v>265</v>
      </c>
      <c r="AU207" s="159" t="s">
        <v>81</v>
      </c>
      <c r="AY207" s="14" t="s">
        <v>134</v>
      </c>
      <c r="BE207" s="160">
        <f t="shared" si="44"/>
        <v>0</v>
      </c>
      <c r="BF207" s="160">
        <f t="shared" si="45"/>
        <v>0</v>
      </c>
      <c r="BG207" s="160">
        <f t="shared" si="46"/>
        <v>0</v>
      </c>
      <c r="BH207" s="160">
        <f t="shared" si="47"/>
        <v>0</v>
      </c>
      <c r="BI207" s="160">
        <f t="shared" si="48"/>
        <v>0</v>
      </c>
      <c r="BJ207" s="14" t="s">
        <v>141</v>
      </c>
      <c r="BK207" s="161">
        <f t="shared" si="49"/>
        <v>0</v>
      </c>
      <c r="BL207" s="14" t="s">
        <v>140</v>
      </c>
      <c r="BM207" s="159" t="s">
        <v>1979</v>
      </c>
    </row>
    <row r="208" spans="1:65" s="2" customFormat="1" ht="16.5" customHeight="1">
      <c r="A208" s="29"/>
      <c r="B208" s="147"/>
      <c r="C208" s="162" t="s">
        <v>917</v>
      </c>
      <c r="D208" s="162" t="s">
        <v>265</v>
      </c>
      <c r="E208" s="163" t="s">
        <v>1980</v>
      </c>
      <c r="F208" s="164" t="s">
        <v>1981</v>
      </c>
      <c r="G208" s="165" t="s">
        <v>318</v>
      </c>
      <c r="H208" s="166">
        <v>24</v>
      </c>
      <c r="I208" s="167"/>
      <c r="J208" s="166">
        <f t="shared" si="40"/>
        <v>0</v>
      </c>
      <c r="K208" s="168"/>
      <c r="L208" s="169"/>
      <c r="M208" s="170" t="s">
        <v>1</v>
      </c>
      <c r="N208" s="171" t="s">
        <v>39</v>
      </c>
      <c r="O208" s="58"/>
      <c r="P208" s="157">
        <f t="shared" si="41"/>
        <v>0</v>
      </c>
      <c r="Q208" s="157">
        <v>0</v>
      </c>
      <c r="R208" s="157">
        <f t="shared" si="42"/>
        <v>0</v>
      </c>
      <c r="S208" s="157">
        <v>0</v>
      </c>
      <c r="T208" s="158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167</v>
      </c>
      <c r="AT208" s="159" t="s">
        <v>265</v>
      </c>
      <c r="AU208" s="159" t="s">
        <v>81</v>
      </c>
      <c r="AY208" s="14" t="s">
        <v>134</v>
      </c>
      <c r="BE208" s="160">
        <f t="shared" si="44"/>
        <v>0</v>
      </c>
      <c r="BF208" s="160">
        <f t="shared" si="45"/>
        <v>0</v>
      </c>
      <c r="BG208" s="160">
        <f t="shared" si="46"/>
        <v>0</v>
      </c>
      <c r="BH208" s="160">
        <f t="shared" si="47"/>
        <v>0</v>
      </c>
      <c r="BI208" s="160">
        <f t="shared" si="48"/>
        <v>0</v>
      </c>
      <c r="BJ208" s="14" t="s">
        <v>141</v>
      </c>
      <c r="BK208" s="161">
        <f t="shared" si="49"/>
        <v>0</v>
      </c>
      <c r="BL208" s="14" t="s">
        <v>140</v>
      </c>
      <c r="BM208" s="159" t="s">
        <v>1982</v>
      </c>
    </row>
    <row r="209" spans="1:65" s="2" customFormat="1" ht="16.5" customHeight="1">
      <c r="A209" s="29"/>
      <c r="B209" s="147"/>
      <c r="C209" s="162" t="s">
        <v>921</v>
      </c>
      <c r="D209" s="162" t="s">
        <v>265</v>
      </c>
      <c r="E209" s="163" t="s">
        <v>1983</v>
      </c>
      <c r="F209" s="164" t="s">
        <v>1984</v>
      </c>
      <c r="G209" s="165" t="s">
        <v>318</v>
      </c>
      <c r="H209" s="166">
        <v>4</v>
      </c>
      <c r="I209" s="167"/>
      <c r="J209" s="166">
        <f t="shared" si="40"/>
        <v>0</v>
      </c>
      <c r="K209" s="168"/>
      <c r="L209" s="169"/>
      <c r="M209" s="170" t="s">
        <v>1</v>
      </c>
      <c r="N209" s="171" t="s">
        <v>39</v>
      </c>
      <c r="O209" s="58"/>
      <c r="P209" s="157">
        <f t="shared" si="41"/>
        <v>0</v>
      </c>
      <c r="Q209" s="157">
        <v>0</v>
      </c>
      <c r="R209" s="157">
        <f t="shared" si="42"/>
        <v>0</v>
      </c>
      <c r="S209" s="157">
        <v>0</v>
      </c>
      <c r="T209" s="158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167</v>
      </c>
      <c r="AT209" s="159" t="s">
        <v>265</v>
      </c>
      <c r="AU209" s="159" t="s">
        <v>81</v>
      </c>
      <c r="AY209" s="14" t="s">
        <v>134</v>
      </c>
      <c r="BE209" s="160">
        <f t="shared" si="44"/>
        <v>0</v>
      </c>
      <c r="BF209" s="160">
        <f t="shared" si="45"/>
        <v>0</v>
      </c>
      <c r="BG209" s="160">
        <f t="shared" si="46"/>
        <v>0</v>
      </c>
      <c r="BH209" s="160">
        <f t="shared" si="47"/>
        <v>0</v>
      </c>
      <c r="BI209" s="160">
        <f t="shared" si="48"/>
        <v>0</v>
      </c>
      <c r="BJ209" s="14" t="s">
        <v>141</v>
      </c>
      <c r="BK209" s="161">
        <f t="shared" si="49"/>
        <v>0</v>
      </c>
      <c r="BL209" s="14" t="s">
        <v>140</v>
      </c>
      <c r="BM209" s="159" t="s">
        <v>1985</v>
      </c>
    </row>
    <row r="210" spans="1:65" s="2" customFormat="1" ht="16.5" customHeight="1">
      <c r="A210" s="29"/>
      <c r="B210" s="147"/>
      <c r="C210" s="162" t="s">
        <v>925</v>
      </c>
      <c r="D210" s="162" t="s">
        <v>265</v>
      </c>
      <c r="E210" s="163" t="s">
        <v>1986</v>
      </c>
      <c r="F210" s="164" t="s">
        <v>1987</v>
      </c>
      <c r="G210" s="165" t="s">
        <v>318</v>
      </c>
      <c r="H210" s="166">
        <v>10</v>
      </c>
      <c r="I210" s="167"/>
      <c r="J210" s="166">
        <f t="shared" si="40"/>
        <v>0</v>
      </c>
      <c r="K210" s="168"/>
      <c r="L210" s="169"/>
      <c r="M210" s="170" t="s">
        <v>1</v>
      </c>
      <c r="N210" s="171" t="s">
        <v>39</v>
      </c>
      <c r="O210" s="58"/>
      <c r="P210" s="157">
        <f t="shared" si="41"/>
        <v>0</v>
      </c>
      <c r="Q210" s="157">
        <v>0</v>
      </c>
      <c r="R210" s="157">
        <f t="shared" si="42"/>
        <v>0</v>
      </c>
      <c r="S210" s="157">
        <v>0</v>
      </c>
      <c r="T210" s="158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167</v>
      </c>
      <c r="AT210" s="159" t="s">
        <v>265</v>
      </c>
      <c r="AU210" s="159" t="s">
        <v>81</v>
      </c>
      <c r="AY210" s="14" t="s">
        <v>134</v>
      </c>
      <c r="BE210" s="160">
        <f t="shared" si="44"/>
        <v>0</v>
      </c>
      <c r="BF210" s="160">
        <f t="shared" si="45"/>
        <v>0</v>
      </c>
      <c r="BG210" s="160">
        <f t="shared" si="46"/>
        <v>0</v>
      </c>
      <c r="BH210" s="160">
        <f t="shared" si="47"/>
        <v>0</v>
      </c>
      <c r="BI210" s="160">
        <f t="shared" si="48"/>
        <v>0</v>
      </c>
      <c r="BJ210" s="14" t="s">
        <v>141</v>
      </c>
      <c r="BK210" s="161">
        <f t="shared" si="49"/>
        <v>0</v>
      </c>
      <c r="BL210" s="14" t="s">
        <v>140</v>
      </c>
      <c r="BM210" s="159" t="s">
        <v>1988</v>
      </c>
    </row>
    <row r="211" spans="1:65" s="2" customFormat="1" ht="16.5" customHeight="1">
      <c r="A211" s="29"/>
      <c r="B211" s="147"/>
      <c r="C211" s="162" t="s">
        <v>929</v>
      </c>
      <c r="D211" s="162" t="s">
        <v>265</v>
      </c>
      <c r="E211" s="163" t="s">
        <v>1989</v>
      </c>
      <c r="F211" s="164" t="s">
        <v>1990</v>
      </c>
      <c r="G211" s="165" t="s">
        <v>318</v>
      </c>
      <c r="H211" s="166">
        <v>10</v>
      </c>
      <c r="I211" s="167"/>
      <c r="J211" s="166">
        <f t="shared" si="40"/>
        <v>0</v>
      </c>
      <c r="K211" s="168"/>
      <c r="L211" s="169"/>
      <c r="M211" s="170" t="s">
        <v>1</v>
      </c>
      <c r="N211" s="171" t="s">
        <v>39</v>
      </c>
      <c r="O211" s="58"/>
      <c r="P211" s="157">
        <f t="shared" si="41"/>
        <v>0</v>
      </c>
      <c r="Q211" s="157">
        <v>0</v>
      </c>
      <c r="R211" s="157">
        <f t="shared" si="42"/>
        <v>0</v>
      </c>
      <c r="S211" s="157">
        <v>0</v>
      </c>
      <c r="T211" s="158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167</v>
      </c>
      <c r="AT211" s="159" t="s">
        <v>265</v>
      </c>
      <c r="AU211" s="159" t="s">
        <v>81</v>
      </c>
      <c r="AY211" s="14" t="s">
        <v>134</v>
      </c>
      <c r="BE211" s="160">
        <f t="shared" si="44"/>
        <v>0</v>
      </c>
      <c r="BF211" s="160">
        <f t="shared" si="45"/>
        <v>0</v>
      </c>
      <c r="BG211" s="160">
        <f t="shared" si="46"/>
        <v>0</v>
      </c>
      <c r="BH211" s="160">
        <f t="shared" si="47"/>
        <v>0</v>
      </c>
      <c r="BI211" s="160">
        <f t="shared" si="48"/>
        <v>0</v>
      </c>
      <c r="BJ211" s="14" t="s">
        <v>141</v>
      </c>
      <c r="BK211" s="161">
        <f t="shared" si="49"/>
        <v>0</v>
      </c>
      <c r="BL211" s="14" t="s">
        <v>140</v>
      </c>
      <c r="BM211" s="159" t="s">
        <v>1991</v>
      </c>
    </row>
    <row r="212" spans="1:65" s="2" customFormat="1" ht="16.5" customHeight="1">
      <c r="A212" s="29"/>
      <c r="B212" s="147"/>
      <c r="C212" s="162" t="s">
        <v>933</v>
      </c>
      <c r="D212" s="162" t="s">
        <v>265</v>
      </c>
      <c r="E212" s="163" t="s">
        <v>1992</v>
      </c>
      <c r="F212" s="164" t="s">
        <v>1993</v>
      </c>
      <c r="G212" s="165" t="s">
        <v>274</v>
      </c>
      <c r="H212" s="166">
        <v>65</v>
      </c>
      <c r="I212" s="167"/>
      <c r="J212" s="166">
        <f t="shared" si="40"/>
        <v>0</v>
      </c>
      <c r="K212" s="168"/>
      <c r="L212" s="169"/>
      <c r="M212" s="170" t="s">
        <v>1</v>
      </c>
      <c r="N212" s="171" t="s">
        <v>39</v>
      </c>
      <c r="O212" s="58"/>
      <c r="P212" s="157">
        <f t="shared" si="41"/>
        <v>0</v>
      </c>
      <c r="Q212" s="157">
        <v>0</v>
      </c>
      <c r="R212" s="157">
        <f t="shared" si="42"/>
        <v>0</v>
      </c>
      <c r="S212" s="157">
        <v>0</v>
      </c>
      <c r="T212" s="158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167</v>
      </c>
      <c r="AT212" s="159" t="s">
        <v>265</v>
      </c>
      <c r="AU212" s="159" t="s">
        <v>81</v>
      </c>
      <c r="AY212" s="14" t="s">
        <v>134</v>
      </c>
      <c r="BE212" s="160">
        <f t="shared" si="44"/>
        <v>0</v>
      </c>
      <c r="BF212" s="160">
        <f t="shared" si="45"/>
        <v>0</v>
      </c>
      <c r="BG212" s="160">
        <f t="shared" si="46"/>
        <v>0</v>
      </c>
      <c r="BH212" s="160">
        <f t="shared" si="47"/>
        <v>0</v>
      </c>
      <c r="BI212" s="160">
        <f t="shared" si="48"/>
        <v>0</v>
      </c>
      <c r="BJ212" s="14" t="s">
        <v>141</v>
      </c>
      <c r="BK212" s="161">
        <f t="shared" si="49"/>
        <v>0</v>
      </c>
      <c r="BL212" s="14" t="s">
        <v>140</v>
      </c>
      <c r="BM212" s="159" t="s">
        <v>1994</v>
      </c>
    </row>
    <row r="213" spans="1:65" s="2" customFormat="1" ht="24.15" customHeight="1">
      <c r="A213" s="29"/>
      <c r="B213" s="147"/>
      <c r="C213" s="162" t="s">
        <v>935</v>
      </c>
      <c r="D213" s="162" t="s">
        <v>265</v>
      </c>
      <c r="E213" s="163" t="s">
        <v>1995</v>
      </c>
      <c r="F213" s="164" t="s">
        <v>1996</v>
      </c>
      <c r="G213" s="165" t="s">
        <v>318</v>
      </c>
      <c r="H213" s="166">
        <v>65</v>
      </c>
      <c r="I213" s="167"/>
      <c r="J213" s="166">
        <f t="shared" si="40"/>
        <v>0</v>
      </c>
      <c r="K213" s="168"/>
      <c r="L213" s="169"/>
      <c r="M213" s="170" t="s">
        <v>1</v>
      </c>
      <c r="N213" s="171" t="s">
        <v>39</v>
      </c>
      <c r="O213" s="58"/>
      <c r="P213" s="157">
        <f t="shared" si="41"/>
        <v>0</v>
      </c>
      <c r="Q213" s="157">
        <v>0</v>
      </c>
      <c r="R213" s="157">
        <f t="shared" si="42"/>
        <v>0</v>
      </c>
      <c r="S213" s="157">
        <v>0</v>
      </c>
      <c r="T213" s="158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167</v>
      </c>
      <c r="AT213" s="159" t="s">
        <v>265</v>
      </c>
      <c r="AU213" s="159" t="s">
        <v>81</v>
      </c>
      <c r="AY213" s="14" t="s">
        <v>134</v>
      </c>
      <c r="BE213" s="160">
        <f t="shared" si="44"/>
        <v>0</v>
      </c>
      <c r="BF213" s="160">
        <f t="shared" si="45"/>
        <v>0</v>
      </c>
      <c r="BG213" s="160">
        <f t="shared" si="46"/>
        <v>0</v>
      </c>
      <c r="BH213" s="160">
        <f t="shared" si="47"/>
        <v>0</v>
      </c>
      <c r="BI213" s="160">
        <f t="shared" si="48"/>
        <v>0</v>
      </c>
      <c r="BJ213" s="14" t="s">
        <v>141</v>
      </c>
      <c r="BK213" s="161">
        <f t="shared" si="49"/>
        <v>0</v>
      </c>
      <c r="BL213" s="14" t="s">
        <v>140</v>
      </c>
      <c r="BM213" s="159" t="s">
        <v>1997</v>
      </c>
    </row>
    <row r="214" spans="1:65" s="2" customFormat="1" ht="16.5" customHeight="1">
      <c r="A214" s="29"/>
      <c r="B214" s="147"/>
      <c r="C214" s="162" t="s">
        <v>939</v>
      </c>
      <c r="D214" s="162" t="s">
        <v>265</v>
      </c>
      <c r="E214" s="163" t="s">
        <v>1998</v>
      </c>
      <c r="F214" s="164" t="s">
        <v>1999</v>
      </c>
      <c r="G214" s="165" t="s">
        <v>318</v>
      </c>
      <c r="H214" s="166">
        <v>10</v>
      </c>
      <c r="I214" s="167"/>
      <c r="J214" s="166">
        <f t="shared" si="40"/>
        <v>0</v>
      </c>
      <c r="K214" s="168"/>
      <c r="L214" s="169"/>
      <c r="M214" s="170" t="s">
        <v>1</v>
      </c>
      <c r="N214" s="171" t="s">
        <v>39</v>
      </c>
      <c r="O214" s="58"/>
      <c r="P214" s="157">
        <f t="shared" si="41"/>
        <v>0</v>
      </c>
      <c r="Q214" s="157">
        <v>0</v>
      </c>
      <c r="R214" s="157">
        <f t="shared" si="42"/>
        <v>0</v>
      </c>
      <c r="S214" s="157">
        <v>0</v>
      </c>
      <c r="T214" s="158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167</v>
      </c>
      <c r="AT214" s="159" t="s">
        <v>265</v>
      </c>
      <c r="AU214" s="159" t="s">
        <v>81</v>
      </c>
      <c r="AY214" s="14" t="s">
        <v>134</v>
      </c>
      <c r="BE214" s="160">
        <f t="shared" si="44"/>
        <v>0</v>
      </c>
      <c r="BF214" s="160">
        <f t="shared" si="45"/>
        <v>0</v>
      </c>
      <c r="BG214" s="160">
        <f t="shared" si="46"/>
        <v>0</v>
      </c>
      <c r="BH214" s="160">
        <f t="shared" si="47"/>
        <v>0</v>
      </c>
      <c r="BI214" s="160">
        <f t="shared" si="48"/>
        <v>0</v>
      </c>
      <c r="BJ214" s="14" t="s">
        <v>141</v>
      </c>
      <c r="BK214" s="161">
        <f t="shared" si="49"/>
        <v>0</v>
      </c>
      <c r="BL214" s="14" t="s">
        <v>140</v>
      </c>
      <c r="BM214" s="159" t="s">
        <v>2000</v>
      </c>
    </row>
    <row r="215" spans="1:65" s="2" customFormat="1" ht="16.5" customHeight="1">
      <c r="A215" s="29"/>
      <c r="B215" s="147"/>
      <c r="C215" s="162" t="s">
        <v>943</v>
      </c>
      <c r="D215" s="162" t="s">
        <v>265</v>
      </c>
      <c r="E215" s="163" t="s">
        <v>2001</v>
      </c>
      <c r="F215" s="164" t="s">
        <v>2002</v>
      </c>
      <c r="G215" s="165" t="s">
        <v>318</v>
      </c>
      <c r="H215" s="166">
        <v>10</v>
      </c>
      <c r="I215" s="167"/>
      <c r="J215" s="166">
        <f t="shared" si="40"/>
        <v>0</v>
      </c>
      <c r="K215" s="168"/>
      <c r="L215" s="169"/>
      <c r="M215" s="170" t="s">
        <v>1</v>
      </c>
      <c r="N215" s="171" t="s">
        <v>39</v>
      </c>
      <c r="O215" s="58"/>
      <c r="P215" s="157">
        <f t="shared" si="41"/>
        <v>0</v>
      </c>
      <c r="Q215" s="157">
        <v>0</v>
      </c>
      <c r="R215" s="157">
        <f t="shared" si="42"/>
        <v>0</v>
      </c>
      <c r="S215" s="157">
        <v>0</v>
      </c>
      <c r="T215" s="158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167</v>
      </c>
      <c r="AT215" s="159" t="s">
        <v>265</v>
      </c>
      <c r="AU215" s="159" t="s">
        <v>81</v>
      </c>
      <c r="AY215" s="14" t="s">
        <v>134</v>
      </c>
      <c r="BE215" s="160">
        <f t="shared" si="44"/>
        <v>0</v>
      </c>
      <c r="BF215" s="160">
        <f t="shared" si="45"/>
        <v>0</v>
      </c>
      <c r="BG215" s="160">
        <f t="shared" si="46"/>
        <v>0</v>
      </c>
      <c r="BH215" s="160">
        <f t="shared" si="47"/>
        <v>0</v>
      </c>
      <c r="BI215" s="160">
        <f t="shared" si="48"/>
        <v>0</v>
      </c>
      <c r="BJ215" s="14" t="s">
        <v>141</v>
      </c>
      <c r="BK215" s="161">
        <f t="shared" si="49"/>
        <v>0</v>
      </c>
      <c r="BL215" s="14" t="s">
        <v>140</v>
      </c>
      <c r="BM215" s="159" t="s">
        <v>2003</v>
      </c>
    </row>
    <row r="216" spans="1:65" s="2" customFormat="1" ht="24.15" customHeight="1">
      <c r="A216" s="29"/>
      <c r="B216" s="147"/>
      <c r="C216" s="162" t="s">
        <v>947</v>
      </c>
      <c r="D216" s="162" t="s">
        <v>265</v>
      </c>
      <c r="E216" s="163" t="s">
        <v>2004</v>
      </c>
      <c r="F216" s="164" t="s">
        <v>2005</v>
      </c>
      <c r="G216" s="165" t="s">
        <v>318</v>
      </c>
      <c r="H216" s="166">
        <v>20</v>
      </c>
      <c r="I216" s="167"/>
      <c r="J216" s="166">
        <f t="shared" si="40"/>
        <v>0</v>
      </c>
      <c r="K216" s="168"/>
      <c r="L216" s="169"/>
      <c r="M216" s="170" t="s">
        <v>1</v>
      </c>
      <c r="N216" s="171" t="s">
        <v>39</v>
      </c>
      <c r="O216" s="58"/>
      <c r="P216" s="157">
        <f t="shared" si="41"/>
        <v>0</v>
      </c>
      <c r="Q216" s="157">
        <v>0</v>
      </c>
      <c r="R216" s="157">
        <f t="shared" si="42"/>
        <v>0</v>
      </c>
      <c r="S216" s="157">
        <v>0</v>
      </c>
      <c r="T216" s="158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167</v>
      </c>
      <c r="AT216" s="159" t="s">
        <v>265</v>
      </c>
      <c r="AU216" s="159" t="s">
        <v>81</v>
      </c>
      <c r="AY216" s="14" t="s">
        <v>134</v>
      </c>
      <c r="BE216" s="160">
        <f t="shared" si="44"/>
        <v>0</v>
      </c>
      <c r="BF216" s="160">
        <f t="shared" si="45"/>
        <v>0</v>
      </c>
      <c r="BG216" s="160">
        <f t="shared" si="46"/>
        <v>0</v>
      </c>
      <c r="BH216" s="160">
        <f t="shared" si="47"/>
        <v>0</v>
      </c>
      <c r="BI216" s="160">
        <f t="shared" si="48"/>
        <v>0</v>
      </c>
      <c r="BJ216" s="14" t="s">
        <v>141</v>
      </c>
      <c r="BK216" s="161">
        <f t="shared" si="49"/>
        <v>0</v>
      </c>
      <c r="BL216" s="14" t="s">
        <v>140</v>
      </c>
      <c r="BM216" s="159" t="s">
        <v>2006</v>
      </c>
    </row>
    <row r="217" spans="1:65" s="2" customFormat="1" ht="21.75" customHeight="1">
      <c r="A217" s="29"/>
      <c r="B217" s="147"/>
      <c r="C217" s="162" t="s">
        <v>951</v>
      </c>
      <c r="D217" s="162" t="s">
        <v>265</v>
      </c>
      <c r="E217" s="163" t="s">
        <v>2007</v>
      </c>
      <c r="F217" s="164" t="s">
        <v>2008</v>
      </c>
      <c r="G217" s="165" t="s">
        <v>318</v>
      </c>
      <c r="H217" s="166">
        <v>10</v>
      </c>
      <c r="I217" s="167"/>
      <c r="J217" s="166">
        <f t="shared" si="40"/>
        <v>0</v>
      </c>
      <c r="K217" s="168"/>
      <c r="L217" s="169"/>
      <c r="M217" s="170" t="s">
        <v>1</v>
      </c>
      <c r="N217" s="171" t="s">
        <v>39</v>
      </c>
      <c r="O217" s="58"/>
      <c r="P217" s="157">
        <f t="shared" si="41"/>
        <v>0</v>
      </c>
      <c r="Q217" s="157">
        <v>0</v>
      </c>
      <c r="R217" s="157">
        <f t="shared" si="42"/>
        <v>0</v>
      </c>
      <c r="S217" s="157">
        <v>0</v>
      </c>
      <c r="T217" s="158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167</v>
      </c>
      <c r="AT217" s="159" t="s">
        <v>265</v>
      </c>
      <c r="AU217" s="159" t="s">
        <v>81</v>
      </c>
      <c r="AY217" s="14" t="s">
        <v>134</v>
      </c>
      <c r="BE217" s="160">
        <f t="shared" si="44"/>
        <v>0</v>
      </c>
      <c r="BF217" s="160">
        <f t="shared" si="45"/>
        <v>0</v>
      </c>
      <c r="BG217" s="160">
        <f t="shared" si="46"/>
        <v>0</v>
      </c>
      <c r="BH217" s="160">
        <f t="shared" si="47"/>
        <v>0</v>
      </c>
      <c r="BI217" s="160">
        <f t="shared" si="48"/>
        <v>0</v>
      </c>
      <c r="BJ217" s="14" t="s">
        <v>141</v>
      </c>
      <c r="BK217" s="161">
        <f t="shared" si="49"/>
        <v>0</v>
      </c>
      <c r="BL217" s="14" t="s">
        <v>140</v>
      </c>
      <c r="BM217" s="159" t="s">
        <v>2009</v>
      </c>
    </row>
    <row r="218" spans="1:65" s="2" customFormat="1" ht="16.5" customHeight="1">
      <c r="A218" s="29"/>
      <c r="B218" s="147"/>
      <c r="C218" s="162" t="s">
        <v>955</v>
      </c>
      <c r="D218" s="162" t="s">
        <v>265</v>
      </c>
      <c r="E218" s="163" t="s">
        <v>2010</v>
      </c>
      <c r="F218" s="164" t="s">
        <v>2011</v>
      </c>
      <c r="G218" s="165" t="s">
        <v>318</v>
      </c>
      <c r="H218" s="166">
        <v>10</v>
      </c>
      <c r="I218" s="167"/>
      <c r="J218" s="166">
        <f t="shared" si="40"/>
        <v>0</v>
      </c>
      <c r="K218" s="168"/>
      <c r="L218" s="169"/>
      <c r="M218" s="170" t="s">
        <v>1</v>
      </c>
      <c r="N218" s="171" t="s">
        <v>39</v>
      </c>
      <c r="O218" s="58"/>
      <c r="P218" s="157">
        <f t="shared" si="41"/>
        <v>0</v>
      </c>
      <c r="Q218" s="157">
        <v>0</v>
      </c>
      <c r="R218" s="157">
        <f t="shared" si="42"/>
        <v>0</v>
      </c>
      <c r="S218" s="157">
        <v>0</v>
      </c>
      <c r="T218" s="158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167</v>
      </c>
      <c r="AT218" s="159" t="s">
        <v>265</v>
      </c>
      <c r="AU218" s="159" t="s">
        <v>81</v>
      </c>
      <c r="AY218" s="14" t="s">
        <v>134</v>
      </c>
      <c r="BE218" s="160">
        <f t="shared" si="44"/>
        <v>0</v>
      </c>
      <c r="BF218" s="160">
        <f t="shared" si="45"/>
        <v>0</v>
      </c>
      <c r="BG218" s="160">
        <f t="shared" si="46"/>
        <v>0</v>
      </c>
      <c r="BH218" s="160">
        <f t="shared" si="47"/>
        <v>0</v>
      </c>
      <c r="BI218" s="160">
        <f t="shared" si="48"/>
        <v>0</v>
      </c>
      <c r="BJ218" s="14" t="s">
        <v>141</v>
      </c>
      <c r="BK218" s="161">
        <f t="shared" si="49"/>
        <v>0</v>
      </c>
      <c r="BL218" s="14" t="s">
        <v>140</v>
      </c>
      <c r="BM218" s="159" t="s">
        <v>2012</v>
      </c>
    </row>
    <row r="219" spans="1:65" s="2" customFormat="1" ht="16.5" customHeight="1">
      <c r="A219" s="29"/>
      <c r="B219" s="147"/>
      <c r="C219" s="162" t="s">
        <v>960</v>
      </c>
      <c r="D219" s="162" t="s">
        <v>265</v>
      </c>
      <c r="E219" s="163" t="s">
        <v>2013</v>
      </c>
      <c r="F219" s="164" t="s">
        <v>2014</v>
      </c>
      <c r="G219" s="165" t="s">
        <v>318</v>
      </c>
      <c r="H219" s="166">
        <v>10</v>
      </c>
      <c r="I219" s="167"/>
      <c r="J219" s="166">
        <f t="shared" si="40"/>
        <v>0</v>
      </c>
      <c r="K219" s="168"/>
      <c r="L219" s="169"/>
      <c r="M219" s="170" t="s">
        <v>1</v>
      </c>
      <c r="N219" s="171" t="s">
        <v>39</v>
      </c>
      <c r="O219" s="58"/>
      <c r="P219" s="157">
        <f t="shared" si="41"/>
        <v>0</v>
      </c>
      <c r="Q219" s="157">
        <v>0</v>
      </c>
      <c r="R219" s="157">
        <f t="shared" si="42"/>
        <v>0</v>
      </c>
      <c r="S219" s="157">
        <v>0</v>
      </c>
      <c r="T219" s="158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167</v>
      </c>
      <c r="AT219" s="159" t="s">
        <v>265</v>
      </c>
      <c r="AU219" s="159" t="s">
        <v>81</v>
      </c>
      <c r="AY219" s="14" t="s">
        <v>134</v>
      </c>
      <c r="BE219" s="160">
        <f t="shared" si="44"/>
        <v>0</v>
      </c>
      <c r="BF219" s="160">
        <f t="shared" si="45"/>
        <v>0</v>
      </c>
      <c r="BG219" s="160">
        <f t="shared" si="46"/>
        <v>0</v>
      </c>
      <c r="BH219" s="160">
        <f t="shared" si="47"/>
        <v>0</v>
      </c>
      <c r="BI219" s="160">
        <f t="shared" si="48"/>
        <v>0</v>
      </c>
      <c r="BJ219" s="14" t="s">
        <v>141</v>
      </c>
      <c r="BK219" s="161">
        <f t="shared" si="49"/>
        <v>0</v>
      </c>
      <c r="BL219" s="14" t="s">
        <v>140</v>
      </c>
      <c r="BM219" s="159" t="s">
        <v>2015</v>
      </c>
    </row>
    <row r="220" spans="1:65" s="2" customFormat="1" ht="16.5" customHeight="1">
      <c r="A220" s="29"/>
      <c r="B220" s="147"/>
      <c r="C220" s="162" t="s">
        <v>964</v>
      </c>
      <c r="D220" s="162" t="s">
        <v>265</v>
      </c>
      <c r="E220" s="163" t="s">
        <v>2016</v>
      </c>
      <c r="F220" s="164" t="s">
        <v>2017</v>
      </c>
      <c r="G220" s="165" t="s">
        <v>274</v>
      </c>
      <c r="H220" s="166">
        <v>20</v>
      </c>
      <c r="I220" s="167"/>
      <c r="J220" s="166">
        <f t="shared" si="40"/>
        <v>0</v>
      </c>
      <c r="K220" s="168"/>
      <c r="L220" s="169"/>
      <c r="M220" s="170" t="s">
        <v>1</v>
      </c>
      <c r="N220" s="171" t="s">
        <v>39</v>
      </c>
      <c r="O220" s="58"/>
      <c r="P220" s="157">
        <f t="shared" si="41"/>
        <v>0</v>
      </c>
      <c r="Q220" s="157">
        <v>0</v>
      </c>
      <c r="R220" s="157">
        <f t="shared" si="42"/>
        <v>0</v>
      </c>
      <c r="S220" s="157">
        <v>0</v>
      </c>
      <c r="T220" s="158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167</v>
      </c>
      <c r="AT220" s="159" t="s">
        <v>265</v>
      </c>
      <c r="AU220" s="159" t="s">
        <v>81</v>
      </c>
      <c r="AY220" s="14" t="s">
        <v>134</v>
      </c>
      <c r="BE220" s="160">
        <f t="shared" si="44"/>
        <v>0</v>
      </c>
      <c r="BF220" s="160">
        <f t="shared" si="45"/>
        <v>0</v>
      </c>
      <c r="BG220" s="160">
        <f t="shared" si="46"/>
        <v>0</v>
      </c>
      <c r="BH220" s="160">
        <f t="shared" si="47"/>
        <v>0</v>
      </c>
      <c r="BI220" s="160">
        <f t="shared" si="48"/>
        <v>0</v>
      </c>
      <c r="BJ220" s="14" t="s">
        <v>141</v>
      </c>
      <c r="BK220" s="161">
        <f t="shared" si="49"/>
        <v>0</v>
      </c>
      <c r="BL220" s="14" t="s">
        <v>140</v>
      </c>
      <c r="BM220" s="159" t="s">
        <v>2018</v>
      </c>
    </row>
    <row r="221" spans="1:65" s="2" customFormat="1" ht="24.15" customHeight="1">
      <c r="A221" s="29"/>
      <c r="B221" s="147"/>
      <c r="C221" s="162" t="s">
        <v>966</v>
      </c>
      <c r="D221" s="162" t="s">
        <v>265</v>
      </c>
      <c r="E221" s="163" t="s">
        <v>2019</v>
      </c>
      <c r="F221" s="164" t="s">
        <v>2020</v>
      </c>
      <c r="G221" s="165" t="s">
        <v>318</v>
      </c>
      <c r="H221" s="166">
        <v>20</v>
      </c>
      <c r="I221" s="167"/>
      <c r="J221" s="166">
        <f t="shared" si="40"/>
        <v>0</v>
      </c>
      <c r="K221" s="168"/>
      <c r="L221" s="169"/>
      <c r="M221" s="170" t="s">
        <v>1</v>
      </c>
      <c r="N221" s="171" t="s">
        <v>39</v>
      </c>
      <c r="O221" s="58"/>
      <c r="P221" s="157">
        <f t="shared" si="41"/>
        <v>0</v>
      </c>
      <c r="Q221" s="157">
        <v>0</v>
      </c>
      <c r="R221" s="157">
        <f t="shared" si="42"/>
        <v>0</v>
      </c>
      <c r="S221" s="157">
        <v>0</v>
      </c>
      <c r="T221" s="158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167</v>
      </c>
      <c r="AT221" s="159" t="s">
        <v>265</v>
      </c>
      <c r="AU221" s="159" t="s">
        <v>81</v>
      </c>
      <c r="AY221" s="14" t="s">
        <v>134</v>
      </c>
      <c r="BE221" s="160">
        <f t="shared" si="44"/>
        <v>0</v>
      </c>
      <c r="BF221" s="160">
        <f t="shared" si="45"/>
        <v>0</v>
      </c>
      <c r="BG221" s="160">
        <f t="shared" si="46"/>
        <v>0</v>
      </c>
      <c r="BH221" s="160">
        <f t="shared" si="47"/>
        <v>0</v>
      </c>
      <c r="BI221" s="160">
        <f t="shared" si="48"/>
        <v>0</v>
      </c>
      <c r="BJ221" s="14" t="s">
        <v>141</v>
      </c>
      <c r="BK221" s="161">
        <f t="shared" si="49"/>
        <v>0</v>
      </c>
      <c r="BL221" s="14" t="s">
        <v>140</v>
      </c>
      <c r="BM221" s="159" t="s">
        <v>2021</v>
      </c>
    </row>
    <row r="222" spans="1:65" s="2" customFormat="1" ht="16.5" customHeight="1">
      <c r="A222" s="29"/>
      <c r="B222" s="147"/>
      <c r="C222" s="162" t="s">
        <v>970</v>
      </c>
      <c r="D222" s="162" t="s">
        <v>265</v>
      </c>
      <c r="E222" s="163" t="s">
        <v>2022</v>
      </c>
      <c r="F222" s="164" t="s">
        <v>2023</v>
      </c>
      <c r="G222" s="165" t="s">
        <v>318</v>
      </c>
      <c r="H222" s="166">
        <v>20</v>
      </c>
      <c r="I222" s="167"/>
      <c r="J222" s="166">
        <f t="shared" si="40"/>
        <v>0</v>
      </c>
      <c r="K222" s="168"/>
      <c r="L222" s="169"/>
      <c r="M222" s="170" t="s">
        <v>1</v>
      </c>
      <c r="N222" s="171" t="s">
        <v>39</v>
      </c>
      <c r="O222" s="58"/>
      <c r="P222" s="157">
        <f t="shared" si="41"/>
        <v>0</v>
      </c>
      <c r="Q222" s="157">
        <v>0</v>
      </c>
      <c r="R222" s="157">
        <f t="shared" si="42"/>
        <v>0</v>
      </c>
      <c r="S222" s="157">
        <v>0</v>
      </c>
      <c r="T222" s="158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167</v>
      </c>
      <c r="AT222" s="159" t="s">
        <v>265</v>
      </c>
      <c r="AU222" s="159" t="s">
        <v>81</v>
      </c>
      <c r="AY222" s="14" t="s">
        <v>134</v>
      </c>
      <c r="BE222" s="160">
        <f t="shared" si="44"/>
        <v>0</v>
      </c>
      <c r="BF222" s="160">
        <f t="shared" si="45"/>
        <v>0</v>
      </c>
      <c r="BG222" s="160">
        <f t="shared" si="46"/>
        <v>0</v>
      </c>
      <c r="BH222" s="160">
        <f t="shared" si="47"/>
        <v>0</v>
      </c>
      <c r="BI222" s="160">
        <f t="shared" si="48"/>
        <v>0</v>
      </c>
      <c r="BJ222" s="14" t="s">
        <v>141</v>
      </c>
      <c r="BK222" s="161">
        <f t="shared" si="49"/>
        <v>0</v>
      </c>
      <c r="BL222" s="14" t="s">
        <v>140</v>
      </c>
      <c r="BM222" s="159" t="s">
        <v>2024</v>
      </c>
    </row>
    <row r="223" spans="1:65" s="2" customFormat="1" ht="24.15" customHeight="1">
      <c r="A223" s="29"/>
      <c r="B223" s="147"/>
      <c r="C223" s="162" t="s">
        <v>974</v>
      </c>
      <c r="D223" s="162" t="s">
        <v>265</v>
      </c>
      <c r="E223" s="163" t="s">
        <v>2025</v>
      </c>
      <c r="F223" s="164" t="s">
        <v>2026</v>
      </c>
      <c r="G223" s="165" t="s">
        <v>318</v>
      </c>
      <c r="H223" s="166">
        <v>20</v>
      </c>
      <c r="I223" s="167"/>
      <c r="J223" s="166">
        <f t="shared" si="40"/>
        <v>0</v>
      </c>
      <c r="K223" s="168"/>
      <c r="L223" s="169"/>
      <c r="M223" s="170" t="s">
        <v>1</v>
      </c>
      <c r="N223" s="171" t="s">
        <v>39</v>
      </c>
      <c r="O223" s="58"/>
      <c r="P223" s="157">
        <f t="shared" si="41"/>
        <v>0</v>
      </c>
      <c r="Q223" s="157">
        <v>0</v>
      </c>
      <c r="R223" s="157">
        <f t="shared" si="42"/>
        <v>0</v>
      </c>
      <c r="S223" s="157">
        <v>0</v>
      </c>
      <c r="T223" s="158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167</v>
      </c>
      <c r="AT223" s="159" t="s">
        <v>265</v>
      </c>
      <c r="AU223" s="159" t="s">
        <v>81</v>
      </c>
      <c r="AY223" s="14" t="s">
        <v>134</v>
      </c>
      <c r="BE223" s="160">
        <f t="shared" si="44"/>
        <v>0</v>
      </c>
      <c r="BF223" s="160">
        <f t="shared" si="45"/>
        <v>0</v>
      </c>
      <c r="BG223" s="160">
        <f t="shared" si="46"/>
        <v>0</v>
      </c>
      <c r="BH223" s="160">
        <f t="shared" si="47"/>
        <v>0</v>
      </c>
      <c r="BI223" s="160">
        <f t="shared" si="48"/>
        <v>0</v>
      </c>
      <c r="BJ223" s="14" t="s">
        <v>141</v>
      </c>
      <c r="BK223" s="161">
        <f t="shared" si="49"/>
        <v>0</v>
      </c>
      <c r="BL223" s="14" t="s">
        <v>140</v>
      </c>
      <c r="BM223" s="159" t="s">
        <v>2027</v>
      </c>
    </row>
    <row r="224" spans="1:65" s="2" customFormat="1" ht="16.5" customHeight="1">
      <c r="A224" s="29"/>
      <c r="B224" s="147"/>
      <c r="C224" s="162" t="s">
        <v>976</v>
      </c>
      <c r="D224" s="162" t="s">
        <v>265</v>
      </c>
      <c r="E224" s="163" t="s">
        <v>2028</v>
      </c>
      <c r="F224" s="164" t="s">
        <v>2029</v>
      </c>
      <c r="G224" s="165" t="s">
        <v>318</v>
      </c>
      <c r="H224" s="166">
        <v>1</v>
      </c>
      <c r="I224" s="167"/>
      <c r="J224" s="166">
        <f t="shared" si="40"/>
        <v>0</v>
      </c>
      <c r="K224" s="168"/>
      <c r="L224" s="169"/>
      <c r="M224" s="170" t="s">
        <v>1</v>
      </c>
      <c r="N224" s="171" t="s">
        <v>39</v>
      </c>
      <c r="O224" s="58"/>
      <c r="P224" s="157">
        <f t="shared" si="41"/>
        <v>0</v>
      </c>
      <c r="Q224" s="157">
        <v>0</v>
      </c>
      <c r="R224" s="157">
        <f t="shared" si="42"/>
        <v>0</v>
      </c>
      <c r="S224" s="157">
        <v>0</v>
      </c>
      <c r="T224" s="158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167</v>
      </c>
      <c r="AT224" s="159" t="s">
        <v>265</v>
      </c>
      <c r="AU224" s="159" t="s">
        <v>81</v>
      </c>
      <c r="AY224" s="14" t="s">
        <v>134</v>
      </c>
      <c r="BE224" s="160">
        <f t="shared" si="44"/>
        <v>0</v>
      </c>
      <c r="BF224" s="160">
        <f t="shared" si="45"/>
        <v>0</v>
      </c>
      <c r="BG224" s="160">
        <f t="shared" si="46"/>
        <v>0</v>
      </c>
      <c r="BH224" s="160">
        <f t="shared" si="47"/>
        <v>0</v>
      </c>
      <c r="BI224" s="160">
        <f t="shared" si="48"/>
        <v>0</v>
      </c>
      <c r="BJ224" s="14" t="s">
        <v>141</v>
      </c>
      <c r="BK224" s="161">
        <f t="shared" si="49"/>
        <v>0</v>
      </c>
      <c r="BL224" s="14" t="s">
        <v>140</v>
      </c>
      <c r="BM224" s="159" t="s">
        <v>2030</v>
      </c>
    </row>
    <row r="225" spans="1:65" s="2" customFormat="1" ht="24.15" customHeight="1">
      <c r="A225" s="29"/>
      <c r="B225" s="147"/>
      <c r="C225" s="148" t="s">
        <v>246</v>
      </c>
      <c r="D225" s="148" t="s">
        <v>136</v>
      </c>
      <c r="E225" s="149" t="s">
        <v>2031</v>
      </c>
      <c r="F225" s="150" t="s">
        <v>2032</v>
      </c>
      <c r="G225" s="151" t="s">
        <v>274</v>
      </c>
      <c r="H225" s="152">
        <v>250</v>
      </c>
      <c r="I225" s="153"/>
      <c r="J225" s="152">
        <f t="shared" si="40"/>
        <v>0</v>
      </c>
      <c r="K225" s="154"/>
      <c r="L225" s="30"/>
      <c r="M225" s="155" t="s">
        <v>1</v>
      </c>
      <c r="N225" s="156" t="s">
        <v>39</v>
      </c>
      <c r="O225" s="58"/>
      <c r="P225" s="157">
        <f t="shared" si="41"/>
        <v>0</v>
      </c>
      <c r="Q225" s="157">
        <v>0</v>
      </c>
      <c r="R225" s="157">
        <f t="shared" si="42"/>
        <v>0</v>
      </c>
      <c r="S225" s="157">
        <v>0</v>
      </c>
      <c r="T225" s="158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140</v>
      </c>
      <c r="AT225" s="159" t="s">
        <v>136</v>
      </c>
      <c r="AU225" s="159" t="s">
        <v>81</v>
      </c>
      <c r="AY225" s="14" t="s">
        <v>134</v>
      </c>
      <c r="BE225" s="160">
        <f t="shared" si="44"/>
        <v>0</v>
      </c>
      <c r="BF225" s="160">
        <f t="shared" si="45"/>
        <v>0</v>
      </c>
      <c r="BG225" s="160">
        <f t="shared" si="46"/>
        <v>0</v>
      </c>
      <c r="BH225" s="160">
        <f t="shared" si="47"/>
        <v>0</v>
      </c>
      <c r="BI225" s="160">
        <f t="shared" si="48"/>
        <v>0</v>
      </c>
      <c r="BJ225" s="14" t="s">
        <v>141</v>
      </c>
      <c r="BK225" s="161">
        <f t="shared" si="49"/>
        <v>0</v>
      </c>
      <c r="BL225" s="14" t="s">
        <v>140</v>
      </c>
      <c r="BM225" s="159" t="s">
        <v>2033</v>
      </c>
    </row>
    <row r="226" spans="1:65" s="2" customFormat="1" ht="16.5" customHeight="1">
      <c r="A226" s="29"/>
      <c r="B226" s="147"/>
      <c r="C226" s="148" t="s">
        <v>983</v>
      </c>
      <c r="D226" s="148" t="s">
        <v>136</v>
      </c>
      <c r="E226" s="149" t="s">
        <v>2034</v>
      </c>
      <c r="F226" s="150" t="s">
        <v>2035</v>
      </c>
      <c r="G226" s="151" t="s">
        <v>318</v>
      </c>
      <c r="H226" s="152">
        <v>4</v>
      </c>
      <c r="I226" s="153"/>
      <c r="J226" s="152">
        <f t="shared" si="40"/>
        <v>0</v>
      </c>
      <c r="K226" s="154"/>
      <c r="L226" s="30"/>
      <c r="M226" s="155" t="s">
        <v>1</v>
      </c>
      <c r="N226" s="156" t="s">
        <v>39</v>
      </c>
      <c r="O226" s="58"/>
      <c r="P226" s="157">
        <f t="shared" si="41"/>
        <v>0</v>
      </c>
      <c r="Q226" s="157">
        <v>0</v>
      </c>
      <c r="R226" s="157">
        <f t="shared" si="42"/>
        <v>0</v>
      </c>
      <c r="S226" s="157">
        <v>0</v>
      </c>
      <c r="T226" s="158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140</v>
      </c>
      <c r="AT226" s="159" t="s">
        <v>136</v>
      </c>
      <c r="AU226" s="159" t="s">
        <v>81</v>
      </c>
      <c r="AY226" s="14" t="s">
        <v>134</v>
      </c>
      <c r="BE226" s="160">
        <f t="shared" si="44"/>
        <v>0</v>
      </c>
      <c r="BF226" s="160">
        <f t="shared" si="45"/>
        <v>0</v>
      </c>
      <c r="BG226" s="160">
        <f t="shared" si="46"/>
        <v>0</v>
      </c>
      <c r="BH226" s="160">
        <f t="shared" si="47"/>
        <v>0</v>
      </c>
      <c r="BI226" s="160">
        <f t="shared" si="48"/>
        <v>0</v>
      </c>
      <c r="BJ226" s="14" t="s">
        <v>141</v>
      </c>
      <c r="BK226" s="161">
        <f t="shared" si="49"/>
        <v>0</v>
      </c>
      <c r="BL226" s="14" t="s">
        <v>140</v>
      </c>
      <c r="BM226" s="159" t="s">
        <v>2036</v>
      </c>
    </row>
    <row r="227" spans="1:65" s="2" customFormat="1" ht="16.5" customHeight="1">
      <c r="A227" s="29"/>
      <c r="B227" s="147"/>
      <c r="C227" s="148" t="s">
        <v>988</v>
      </c>
      <c r="D227" s="148" t="s">
        <v>136</v>
      </c>
      <c r="E227" s="149" t="s">
        <v>2037</v>
      </c>
      <c r="F227" s="150" t="s">
        <v>2038</v>
      </c>
      <c r="G227" s="151" t="s">
        <v>318</v>
      </c>
      <c r="H227" s="152">
        <v>24</v>
      </c>
      <c r="I227" s="153"/>
      <c r="J227" s="152">
        <f t="shared" si="40"/>
        <v>0</v>
      </c>
      <c r="K227" s="154"/>
      <c r="L227" s="30"/>
      <c r="M227" s="155" t="s">
        <v>1</v>
      </c>
      <c r="N227" s="156" t="s">
        <v>39</v>
      </c>
      <c r="O227" s="58"/>
      <c r="P227" s="157">
        <f t="shared" si="41"/>
        <v>0</v>
      </c>
      <c r="Q227" s="157">
        <v>0</v>
      </c>
      <c r="R227" s="157">
        <f t="shared" si="42"/>
        <v>0</v>
      </c>
      <c r="S227" s="157">
        <v>0</v>
      </c>
      <c r="T227" s="158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140</v>
      </c>
      <c r="AT227" s="159" t="s">
        <v>136</v>
      </c>
      <c r="AU227" s="159" t="s">
        <v>81</v>
      </c>
      <c r="AY227" s="14" t="s">
        <v>134</v>
      </c>
      <c r="BE227" s="160">
        <f t="shared" si="44"/>
        <v>0</v>
      </c>
      <c r="BF227" s="160">
        <f t="shared" si="45"/>
        <v>0</v>
      </c>
      <c r="BG227" s="160">
        <f t="shared" si="46"/>
        <v>0</v>
      </c>
      <c r="BH227" s="160">
        <f t="shared" si="47"/>
        <v>0</v>
      </c>
      <c r="BI227" s="160">
        <f t="shared" si="48"/>
        <v>0</v>
      </c>
      <c r="BJ227" s="14" t="s">
        <v>141</v>
      </c>
      <c r="BK227" s="161">
        <f t="shared" si="49"/>
        <v>0</v>
      </c>
      <c r="BL227" s="14" t="s">
        <v>140</v>
      </c>
      <c r="BM227" s="159" t="s">
        <v>2039</v>
      </c>
    </row>
    <row r="228" spans="1:65" s="2" customFormat="1" ht="16.5" customHeight="1">
      <c r="A228" s="29"/>
      <c r="B228" s="147"/>
      <c r="C228" s="148" t="s">
        <v>992</v>
      </c>
      <c r="D228" s="148" t="s">
        <v>136</v>
      </c>
      <c r="E228" s="149" t="s">
        <v>2040</v>
      </c>
      <c r="F228" s="150" t="s">
        <v>2041</v>
      </c>
      <c r="G228" s="151" t="s">
        <v>318</v>
      </c>
      <c r="H228" s="152">
        <v>10</v>
      </c>
      <c r="I228" s="153"/>
      <c r="J228" s="152">
        <f t="shared" si="40"/>
        <v>0</v>
      </c>
      <c r="K228" s="154"/>
      <c r="L228" s="30"/>
      <c r="M228" s="155" t="s">
        <v>1</v>
      </c>
      <c r="N228" s="156" t="s">
        <v>39</v>
      </c>
      <c r="O228" s="58"/>
      <c r="P228" s="157">
        <f t="shared" si="41"/>
        <v>0</v>
      </c>
      <c r="Q228" s="157">
        <v>0</v>
      </c>
      <c r="R228" s="157">
        <f t="shared" si="42"/>
        <v>0</v>
      </c>
      <c r="S228" s="157">
        <v>0</v>
      </c>
      <c r="T228" s="158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140</v>
      </c>
      <c r="AT228" s="159" t="s">
        <v>136</v>
      </c>
      <c r="AU228" s="159" t="s">
        <v>81</v>
      </c>
      <c r="AY228" s="14" t="s">
        <v>134</v>
      </c>
      <c r="BE228" s="160">
        <f t="shared" si="44"/>
        <v>0</v>
      </c>
      <c r="BF228" s="160">
        <f t="shared" si="45"/>
        <v>0</v>
      </c>
      <c r="BG228" s="160">
        <f t="shared" si="46"/>
        <v>0</v>
      </c>
      <c r="BH228" s="160">
        <f t="shared" si="47"/>
        <v>0</v>
      </c>
      <c r="BI228" s="160">
        <f t="shared" si="48"/>
        <v>0</v>
      </c>
      <c r="BJ228" s="14" t="s">
        <v>141</v>
      </c>
      <c r="BK228" s="161">
        <f t="shared" si="49"/>
        <v>0</v>
      </c>
      <c r="BL228" s="14" t="s">
        <v>140</v>
      </c>
      <c r="BM228" s="159" t="s">
        <v>2042</v>
      </c>
    </row>
    <row r="229" spans="1:65" s="2" customFormat="1" ht="16.5" customHeight="1">
      <c r="A229" s="29"/>
      <c r="B229" s="147"/>
      <c r="C229" s="148" t="s">
        <v>996</v>
      </c>
      <c r="D229" s="148" t="s">
        <v>136</v>
      </c>
      <c r="E229" s="149" t="s">
        <v>2043</v>
      </c>
      <c r="F229" s="150" t="s">
        <v>2044</v>
      </c>
      <c r="G229" s="151" t="s">
        <v>318</v>
      </c>
      <c r="H229" s="152">
        <v>185</v>
      </c>
      <c r="I229" s="153"/>
      <c r="J229" s="152">
        <f t="shared" si="40"/>
        <v>0</v>
      </c>
      <c r="K229" s="154"/>
      <c r="L229" s="30"/>
      <c r="M229" s="155" t="s">
        <v>1</v>
      </c>
      <c r="N229" s="156" t="s">
        <v>39</v>
      </c>
      <c r="O229" s="58"/>
      <c r="P229" s="157">
        <f t="shared" si="41"/>
        <v>0</v>
      </c>
      <c r="Q229" s="157">
        <v>0</v>
      </c>
      <c r="R229" s="157">
        <f t="shared" si="42"/>
        <v>0</v>
      </c>
      <c r="S229" s="157">
        <v>0</v>
      </c>
      <c r="T229" s="158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140</v>
      </c>
      <c r="AT229" s="159" t="s">
        <v>136</v>
      </c>
      <c r="AU229" s="159" t="s">
        <v>81</v>
      </c>
      <c r="AY229" s="14" t="s">
        <v>134</v>
      </c>
      <c r="BE229" s="160">
        <f t="shared" si="44"/>
        <v>0</v>
      </c>
      <c r="BF229" s="160">
        <f t="shared" si="45"/>
        <v>0</v>
      </c>
      <c r="BG229" s="160">
        <f t="shared" si="46"/>
        <v>0</v>
      </c>
      <c r="BH229" s="160">
        <f t="shared" si="47"/>
        <v>0</v>
      </c>
      <c r="BI229" s="160">
        <f t="shared" si="48"/>
        <v>0</v>
      </c>
      <c r="BJ229" s="14" t="s">
        <v>141</v>
      </c>
      <c r="BK229" s="161">
        <f t="shared" si="49"/>
        <v>0</v>
      </c>
      <c r="BL229" s="14" t="s">
        <v>140</v>
      </c>
      <c r="BM229" s="159" t="s">
        <v>2045</v>
      </c>
    </row>
    <row r="230" spans="1:65" s="2" customFormat="1" ht="16.5" customHeight="1">
      <c r="A230" s="29"/>
      <c r="B230" s="147"/>
      <c r="C230" s="148" t="s">
        <v>1000</v>
      </c>
      <c r="D230" s="148" t="s">
        <v>136</v>
      </c>
      <c r="E230" s="149" t="s">
        <v>2046</v>
      </c>
      <c r="F230" s="150" t="s">
        <v>2047</v>
      </c>
      <c r="G230" s="151" t="s">
        <v>274</v>
      </c>
      <c r="H230" s="152">
        <v>20</v>
      </c>
      <c r="I230" s="153"/>
      <c r="J230" s="152">
        <f t="shared" si="40"/>
        <v>0</v>
      </c>
      <c r="K230" s="154"/>
      <c r="L230" s="30"/>
      <c r="M230" s="155" t="s">
        <v>1</v>
      </c>
      <c r="N230" s="156" t="s">
        <v>39</v>
      </c>
      <c r="O230" s="58"/>
      <c r="P230" s="157">
        <f t="shared" si="41"/>
        <v>0</v>
      </c>
      <c r="Q230" s="157">
        <v>0</v>
      </c>
      <c r="R230" s="157">
        <f t="shared" si="42"/>
        <v>0</v>
      </c>
      <c r="S230" s="157">
        <v>0</v>
      </c>
      <c r="T230" s="158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140</v>
      </c>
      <c r="AT230" s="159" t="s">
        <v>136</v>
      </c>
      <c r="AU230" s="159" t="s">
        <v>81</v>
      </c>
      <c r="AY230" s="14" t="s">
        <v>134</v>
      </c>
      <c r="BE230" s="160">
        <f t="shared" si="44"/>
        <v>0</v>
      </c>
      <c r="BF230" s="160">
        <f t="shared" si="45"/>
        <v>0</v>
      </c>
      <c r="BG230" s="160">
        <f t="shared" si="46"/>
        <v>0</v>
      </c>
      <c r="BH230" s="160">
        <f t="shared" si="47"/>
        <v>0</v>
      </c>
      <c r="BI230" s="160">
        <f t="shared" si="48"/>
        <v>0</v>
      </c>
      <c r="BJ230" s="14" t="s">
        <v>141</v>
      </c>
      <c r="BK230" s="161">
        <f t="shared" si="49"/>
        <v>0</v>
      </c>
      <c r="BL230" s="14" t="s">
        <v>140</v>
      </c>
      <c r="BM230" s="159" t="s">
        <v>2048</v>
      </c>
    </row>
    <row r="231" spans="1:65" s="2" customFormat="1" ht="16.5" customHeight="1">
      <c r="A231" s="29"/>
      <c r="B231" s="147"/>
      <c r="C231" s="148" t="s">
        <v>1004</v>
      </c>
      <c r="D231" s="148" t="s">
        <v>136</v>
      </c>
      <c r="E231" s="149" t="s">
        <v>2049</v>
      </c>
      <c r="F231" s="150" t="s">
        <v>2050</v>
      </c>
      <c r="G231" s="151" t="s">
        <v>318</v>
      </c>
      <c r="H231" s="152">
        <v>65</v>
      </c>
      <c r="I231" s="153"/>
      <c r="J231" s="152">
        <f t="shared" si="40"/>
        <v>0</v>
      </c>
      <c r="K231" s="154"/>
      <c r="L231" s="30"/>
      <c r="M231" s="155" t="s">
        <v>1</v>
      </c>
      <c r="N231" s="156" t="s">
        <v>39</v>
      </c>
      <c r="O231" s="58"/>
      <c r="P231" s="157">
        <f t="shared" si="41"/>
        <v>0</v>
      </c>
      <c r="Q231" s="157">
        <v>0</v>
      </c>
      <c r="R231" s="157">
        <f t="shared" si="42"/>
        <v>0</v>
      </c>
      <c r="S231" s="157">
        <v>0</v>
      </c>
      <c r="T231" s="158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140</v>
      </c>
      <c r="AT231" s="159" t="s">
        <v>136</v>
      </c>
      <c r="AU231" s="159" t="s">
        <v>81</v>
      </c>
      <c r="AY231" s="14" t="s">
        <v>134</v>
      </c>
      <c r="BE231" s="160">
        <f t="shared" si="44"/>
        <v>0</v>
      </c>
      <c r="BF231" s="160">
        <f t="shared" si="45"/>
        <v>0</v>
      </c>
      <c r="BG231" s="160">
        <f t="shared" si="46"/>
        <v>0</v>
      </c>
      <c r="BH231" s="160">
        <f t="shared" si="47"/>
        <v>0</v>
      </c>
      <c r="BI231" s="160">
        <f t="shared" si="48"/>
        <v>0</v>
      </c>
      <c r="BJ231" s="14" t="s">
        <v>141</v>
      </c>
      <c r="BK231" s="161">
        <f t="shared" si="49"/>
        <v>0</v>
      </c>
      <c r="BL231" s="14" t="s">
        <v>140</v>
      </c>
      <c r="BM231" s="159" t="s">
        <v>2051</v>
      </c>
    </row>
    <row r="232" spans="1:65" s="2" customFormat="1" ht="16.5" customHeight="1">
      <c r="A232" s="29"/>
      <c r="B232" s="147"/>
      <c r="C232" s="148" t="s">
        <v>1008</v>
      </c>
      <c r="D232" s="148" t="s">
        <v>136</v>
      </c>
      <c r="E232" s="149" t="s">
        <v>2052</v>
      </c>
      <c r="F232" s="150" t="s">
        <v>2053</v>
      </c>
      <c r="G232" s="151" t="s">
        <v>318</v>
      </c>
      <c r="H232" s="152">
        <v>10</v>
      </c>
      <c r="I232" s="153"/>
      <c r="J232" s="152">
        <f t="shared" si="40"/>
        <v>0</v>
      </c>
      <c r="K232" s="154"/>
      <c r="L232" s="30"/>
      <c r="M232" s="155" t="s">
        <v>1</v>
      </c>
      <c r="N232" s="156" t="s">
        <v>39</v>
      </c>
      <c r="O232" s="58"/>
      <c r="P232" s="157">
        <f t="shared" si="41"/>
        <v>0</v>
      </c>
      <c r="Q232" s="157">
        <v>0</v>
      </c>
      <c r="R232" s="157">
        <f t="shared" si="42"/>
        <v>0</v>
      </c>
      <c r="S232" s="157">
        <v>0</v>
      </c>
      <c r="T232" s="158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140</v>
      </c>
      <c r="AT232" s="159" t="s">
        <v>136</v>
      </c>
      <c r="AU232" s="159" t="s">
        <v>81</v>
      </c>
      <c r="AY232" s="14" t="s">
        <v>134</v>
      </c>
      <c r="BE232" s="160">
        <f t="shared" si="44"/>
        <v>0</v>
      </c>
      <c r="BF232" s="160">
        <f t="shared" si="45"/>
        <v>0</v>
      </c>
      <c r="BG232" s="160">
        <f t="shared" si="46"/>
        <v>0</v>
      </c>
      <c r="BH232" s="160">
        <f t="shared" si="47"/>
        <v>0</v>
      </c>
      <c r="BI232" s="160">
        <f t="shared" si="48"/>
        <v>0</v>
      </c>
      <c r="BJ232" s="14" t="s">
        <v>141</v>
      </c>
      <c r="BK232" s="161">
        <f t="shared" si="49"/>
        <v>0</v>
      </c>
      <c r="BL232" s="14" t="s">
        <v>140</v>
      </c>
      <c r="BM232" s="159" t="s">
        <v>2054</v>
      </c>
    </row>
    <row r="233" spans="1:65" s="2" customFormat="1" ht="16.5" customHeight="1">
      <c r="A233" s="29"/>
      <c r="B233" s="147"/>
      <c r="C233" s="148" t="s">
        <v>1012</v>
      </c>
      <c r="D233" s="148" t="s">
        <v>136</v>
      </c>
      <c r="E233" s="149" t="s">
        <v>2055</v>
      </c>
      <c r="F233" s="150" t="s">
        <v>2056</v>
      </c>
      <c r="G233" s="151" t="s">
        <v>318</v>
      </c>
      <c r="H233" s="152">
        <v>10</v>
      </c>
      <c r="I233" s="153"/>
      <c r="J233" s="152">
        <f t="shared" si="40"/>
        <v>0</v>
      </c>
      <c r="K233" s="154"/>
      <c r="L233" s="30"/>
      <c r="M233" s="155" t="s">
        <v>1</v>
      </c>
      <c r="N233" s="156" t="s">
        <v>39</v>
      </c>
      <c r="O233" s="58"/>
      <c r="P233" s="157">
        <f t="shared" si="41"/>
        <v>0</v>
      </c>
      <c r="Q233" s="157">
        <v>0</v>
      </c>
      <c r="R233" s="157">
        <f t="shared" si="42"/>
        <v>0</v>
      </c>
      <c r="S233" s="157">
        <v>0</v>
      </c>
      <c r="T233" s="158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140</v>
      </c>
      <c r="AT233" s="159" t="s">
        <v>136</v>
      </c>
      <c r="AU233" s="159" t="s">
        <v>81</v>
      </c>
      <c r="AY233" s="14" t="s">
        <v>134</v>
      </c>
      <c r="BE233" s="160">
        <f t="shared" si="44"/>
        <v>0</v>
      </c>
      <c r="BF233" s="160">
        <f t="shared" si="45"/>
        <v>0</v>
      </c>
      <c r="BG233" s="160">
        <f t="shared" si="46"/>
        <v>0</v>
      </c>
      <c r="BH233" s="160">
        <f t="shared" si="47"/>
        <v>0</v>
      </c>
      <c r="BI233" s="160">
        <f t="shared" si="48"/>
        <v>0</v>
      </c>
      <c r="BJ233" s="14" t="s">
        <v>141</v>
      </c>
      <c r="BK233" s="161">
        <f t="shared" si="49"/>
        <v>0</v>
      </c>
      <c r="BL233" s="14" t="s">
        <v>140</v>
      </c>
      <c r="BM233" s="159" t="s">
        <v>2057</v>
      </c>
    </row>
    <row r="234" spans="1:65" s="2" customFormat="1" ht="16.5" customHeight="1">
      <c r="A234" s="29"/>
      <c r="B234" s="147"/>
      <c r="C234" s="148" t="s">
        <v>1016</v>
      </c>
      <c r="D234" s="148" t="s">
        <v>136</v>
      </c>
      <c r="E234" s="149" t="s">
        <v>2058</v>
      </c>
      <c r="F234" s="150" t="s">
        <v>2059</v>
      </c>
      <c r="G234" s="151" t="s">
        <v>318</v>
      </c>
      <c r="H234" s="152">
        <v>10</v>
      </c>
      <c r="I234" s="153"/>
      <c r="J234" s="152">
        <f t="shared" si="40"/>
        <v>0</v>
      </c>
      <c r="K234" s="154"/>
      <c r="L234" s="30"/>
      <c r="M234" s="155" t="s">
        <v>1</v>
      </c>
      <c r="N234" s="156" t="s">
        <v>39</v>
      </c>
      <c r="O234" s="58"/>
      <c r="P234" s="157">
        <f t="shared" si="41"/>
        <v>0</v>
      </c>
      <c r="Q234" s="157">
        <v>0</v>
      </c>
      <c r="R234" s="157">
        <f t="shared" si="42"/>
        <v>0</v>
      </c>
      <c r="S234" s="157">
        <v>0</v>
      </c>
      <c r="T234" s="158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140</v>
      </c>
      <c r="AT234" s="159" t="s">
        <v>136</v>
      </c>
      <c r="AU234" s="159" t="s">
        <v>81</v>
      </c>
      <c r="AY234" s="14" t="s">
        <v>134</v>
      </c>
      <c r="BE234" s="160">
        <f t="shared" si="44"/>
        <v>0</v>
      </c>
      <c r="BF234" s="160">
        <f t="shared" si="45"/>
        <v>0</v>
      </c>
      <c r="BG234" s="160">
        <f t="shared" si="46"/>
        <v>0</v>
      </c>
      <c r="BH234" s="160">
        <f t="shared" si="47"/>
        <v>0</v>
      </c>
      <c r="BI234" s="160">
        <f t="shared" si="48"/>
        <v>0</v>
      </c>
      <c r="BJ234" s="14" t="s">
        <v>141</v>
      </c>
      <c r="BK234" s="161">
        <f t="shared" si="49"/>
        <v>0</v>
      </c>
      <c r="BL234" s="14" t="s">
        <v>140</v>
      </c>
      <c r="BM234" s="159" t="s">
        <v>2060</v>
      </c>
    </row>
    <row r="235" spans="1:65" s="2" customFormat="1" ht="16.5" customHeight="1">
      <c r="A235" s="29"/>
      <c r="B235" s="147"/>
      <c r="C235" s="148" t="s">
        <v>1020</v>
      </c>
      <c r="D235" s="148" t="s">
        <v>136</v>
      </c>
      <c r="E235" s="149" t="s">
        <v>2061</v>
      </c>
      <c r="F235" s="150" t="s">
        <v>2062</v>
      </c>
      <c r="G235" s="151" t="s">
        <v>318</v>
      </c>
      <c r="H235" s="152">
        <v>10</v>
      </c>
      <c r="I235" s="153"/>
      <c r="J235" s="152">
        <f t="shared" si="40"/>
        <v>0</v>
      </c>
      <c r="K235" s="154"/>
      <c r="L235" s="30"/>
      <c r="M235" s="155" t="s">
        <v>1</v>
      </c>
      <c r="N235" s="156" t="s">
        <v>39</v>
      </c>
      <c r="O235" s="58"/>
      <c r="P235" s="157">
        <f t="shared" si="41"/>
        <v>0</v>
      </c>
      <c r="Q235" s="157">
        <v>0</v>
      </c>
      <c r="R235" s="157">
        <f t="shared" si="42"/>
        <v>0</v>
      </c>
      <c r="S235" s="157">
        <v>0</v>
      </c>
      <c r="T235" s="158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140</v>
      </c>
      <c r="AT235" s="159" t="s">
        <v>136</v>
      </c>
      <c r="AU235" s="159" t="s">
        <v>81</v>
      </c>
      <c r="AY235" s="14" t="s">
        <v>134</v>
      </c>
      <c r="BE235" s="160">
        <f t="shared" si="44"/>
        <v>0</v>
      </c>
      <c r="BF235" s="160">
        <f t="shared" si="45"/>
        <v>0</v>
      </c>
      <c r="BG235" s="160">
        <f t="shared" si="46"/>
        <v>0</v>
      </c>
      <c r="BH235" s="160">
        <f t="shared" si="47"/>
        <v>0</v>
      </c>
      <c r="BI235" s="160">
        <f t="shared" si="48"/>
        <v>0</v>
      </c>
      <c r="BJ235" s="14" t="s">
        <v>141</v>
      </c>
      <c r="BK235" s="161">
        <f t="shared" si="49"/>
        <v>0</v>
      </c>
      <c r="BL235" s="14" t="s">
        <v>140</v>
      </c>
      <c r="BM235" s="159" t="s">
        <v>2063</v>
      </c>
    </row>
    <row r="236" spans="1:65" s="2" customFormat="1" ht="16.5" customHeight="1">
      <c r="A236" s="29"/>
      <c r="B236" s="147"/>
      <c r="C236" s="148" t="s">
        <v>1024</v>
      </c>
      <c r="D236" s="148" t="s">
        <v>136</v>
      </c>
      <c r="E236" s="149" t="s">
        <v>2064</v>
      </c>
      <c r="F236" s="150" t="s">
        <v>2065</v>
      </c>
      <c r="G236" s="151" t="s">
        <v>318</v>
      </c>
      <c r="H236" s="152">
        <v>20</v>
      </c>
      <c r="I236" s="153"/>
      <c r="J236" s="152">
        <f t="shared" si="40"/>
        <v>0</v>
      </c>
      <c r="K236" s="154"/>
      <c r="L236" s="30"/>
      <c r="M236" s="155" t="s">
        <v>1</v>
      </c>
      <c r="N236" s="156" t="s">
        <v>39</v>
      </c>
      <c r="O236" s="58"/>
      <c r="P236" s="157">
        <f t="shared" si="41"/>
        <v>0</v>
      </c>
      <c r="Q236" s="157">
        <v>0</v>
      </c>
      <c r="R236" s="157">
        <f t="shared" si="42"/>
        <v>0</v>
      </c>
      <c r="S236" s="157">
        <v>0</v>
      </c>
      <c r="T236" s="158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140</v>
      </c>
      <c r="AT236" s="159" t="s">
        <v>136</v>
      </c>
      <c r="AU236" s="159" t="s">
        <v>81</v>
      </c>
      <c r="AY236" s="14" t="s">
        <v>134</v>
      </c>
      <c r="BE236" s="160">
        <f t="shared" si="44"/>
        <v>0</v>
      </c>
      <c r="BF236" s="160">
        <f t="shared" si="45"/>
        <v>0</v>
      </c>
      <c r="BG236" s="160">
        <f t="shared" si="46"/>
        <v>0</v>
      </c>
      <c r="BH236" s="160">
        <f t="shared" si="47"/>
        <v>0</v>
      </c>
      <c r="BI236" s="160">
        <f t="shared" si="48"/>
        <v>0</v>
      </c>
      <c r="BJ236" s="14" t="s">
        <v>141</v>
      </c>
      <c r="BK236" s="161">
        <f t="shared" si="49"/>
        <v>0</v>
      </c>
      <c r="BL236" s="14" t="s">
        <v>140</v>
      </c>
      <c r="BM236" s="159" t="s">
        <v>2066</v>
      </c>
    </row>
    <row r="237" spans="1:65" s="2" customFormat="1" ht="16.5" customHeight="1">
      <c r="A237" s="29"/>
      <c r="B237" s="147"/>
      <c r="C237" s="148" t="s">
        <v>1028</v>
      </c>
      <c r="D237" s="148" t="s">
        <v>136</v>
      </c>
      <c r="E237" s="149" t="s">
        <v>2067</v>
      </c>
      <c r="F237" s="150" t="s">
        <v>2068</v>
      </c>
      <c r="G237" s="151" t="s">
        <v>274</v>
      </c>
      <c r="H237" s="152">
        <v>20</v>
      </c>
      <c r="I237" s="153"/>
      <c r="J237" s="152">
        <f t="shared" si="40"/>
        <v>0</v>
      </c>
      <c r="K237" s="154"/>
      <c r="L237" s="30"/>
      <c r="M237" s="155" t="s">
        <v>1</v>
      </c>
      <c r="N237" s="156" t="s">
        <v>39</v>
      </c>
      <c r="O237" s="58"/>
      <c r="P237" s="157">
        <f t="shared" si="41"/>
        <v>0</v>
      </c>
      <c r="Q237" s="157">
        <v>0</v>
      </c>
      <c r="R237" s="157">
        <f t="shared" si="42"/>
        <v>0</v>
      </c>
      <c r="S237" s="157">
        <v>0</v>
      </c>
      <c r="T237" s="158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140</v>
      </c>
      <c r="AT237" s="159" t="s">
        <v>136</v>
      </c>
      <c r="AU237" s="159" t="s">
        <v>81</v>
      </c>
      <c r="AY237" s="14" t="s">
        <v>134</v>
      </c>
      <c r="BE237" s="160">
        <f t="shared" si="44"/>
        <v>0</v>
      </c>
      <c r="BF237" s="160">
        <f t="shared" si="45"/>
        <v>0</v>
      </c>
      <c r="BG237" s="160">
        <f t="shared" si="46"/>
        <v>0</v>
      </c>
      <c r="BH237" s="160">
        <f t="shared" si="47"/>
        <v>0</v>
      </c>
      <c r="BI237" s="160">
        <f t="shared" si="48"/>
        <v>0</v>
      </c>
      <c r="BJ237" s="14" t="s">
        <v>141</v>
      </c>
      <c r="BK237" s="161">
        <f t="shared" si="49"/>
        <v>0</v>
      </c>
      <c r="BL237" s="14" t="s">
        <v>140</v>
      </c>
      <c r="BM237" s="159" t="s">
        <v>2069</v>
      </c>
    </row>
    <row r="238" spans="1:65" s="2" customFormat="1" ht="16.5" customHeight="1">
      <c r="A238" s="29"/>
      <c r="B238" s="147"/>
      <c r="C238" s="148" t="s">
        <v>1032</v>
      </c>
      <c r="D238" s="148" t="s">
        <v>136</v>
      </c>
      <c r="E238" s="149" t="s">
        <v>2070</v>
      </c>
      <c r="F238" s="150" t="s">
        <v>2071</v>
      </c>
      <c r="G238" s="151" t="s">
        <v>318</v>
      </c>
      <c r="H238" s="152">
        <v>1</v>
      </c>
      <c r="I238" s="153"/>
      <c r="J238" s="152">
        <f t="shared" si="40"/>
        <v>0</v>
      </c>
      <c r="K238" s="154"/>
      <c r="L238" s="30"/>
      <c r="M238" s="155" t="s">
        <v>1</v>
      </c>
      <c r="N238" s="156" t="s">
        <v>39</v>
      </c>
      <c r="O238" s="58"/>
      <c r="P238" s="157">
        <f t="shared" si="41"/>
        <v>0</v>
      </c>
      <c r="Q238" s="157">
        <v>0</v>
      </c>
      <c r="R238" s="157">
        <f t="shared" si="42"/>
        <v>0</v>
      </c>
      <c r="S238" s="157">
        <v>0</v>
      </c>
      <c r="T238" s="158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140</v>
      </c>
      <c r="AT238" s="159" t="s">
        <v>136</v>
      </c>
      <c r="AU238" s="159" t="s">
        <v>81</v>
      </c>
      <c r="AY238" s="14" t="s">
        <v>134</v>
      </c>
      <c r="BE238" s="160">
        <f t="shared" si="44"/>
        <v>0</v>
      </c>
      <c r="BF238" s="160">
        <f t="shared" si="45"/>
        <v>0</v>
      </c>
      <c r="BG238" s="160">
        <f t="shared" si="46"/>
        <v>0</v>
      </c>
      <c r="BH238" s="160">
        <f t="shared" si="47"/>
        <v>0</v>
      </c>
      <c r="BI238" s="160">
        <f t="shared" si="48"/>
        <v>0</v>
      </c>
      <c r="BJ238" s="14" t="s">
        <v>141</v>
      </c>
      <c r="BK238" s="161">
        <f t="shared" si="49"/>
        <v>0</v>
      </c>
      <c r="BL238" s="14" t="s">
        <v>140</v>
      </c>
      <c r="BM238" s="159" t="s">
        <v>2072</v>
      </c>
    </row>
    <row r="239" spans="1:65" s="2" customFormat="1" ht="24.15" customHeight="1">
      <c r="A239" s="29"/>
      <c r="B239" s="147"/>
      <c r="C239" s="148" t="s">
        <v>1036</v>
      </c>
      <c r="D239" s="148" t="s">
        <v>136</v>
      </c>
      <c r="E239" s="149" t="s">
        <v>2073</v>
      </c>
      <c r="F239" s="150" t="s">
        <v>2074</v>
      </c>
      <c r="G239" s="151" t="s">
        <v>274</v>
      </c>
      <c r="H239" s="152">
        <v>20</v>
      </c>
      <c r="I239" s="153"/>
      <c r="J239" s="152">
        <f t="shared" si="40"/>
        <v>0</v>
      </c>
      <c r="K239" s="154"/>
      <c r="L239" s="30"/>
      <c r="M239" s="155" t="s">
        <v>1</v>
      </c>
      <c r="N239" s="156" t="s">
        <v>39</v>
      </c>
      <c r="O239" s="58"/>
      <c r="P239" s="157">
        <f t="shared" si="41"/>
        <v>0</v>
      </c>
      <c r="Q239" s="157">
        <v>0</v>
      </c>
      <c r="R239" s="157">
        <f t="shared" si="42"/>
        <v>0</v>
      </c>
      <c r="S239" s="157">
        <v>0</v>
      </c>
      <c r="T239" s="158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140</v>
      </c>
      <c r="AT239" s="159" t="s">
        <v>136</v>
      </c>
      <c r="AU239" s="159" t="s">
        <v>81</v>
      </c>
      <c r="AY239" s="14" t="s">
        <v>134</v>
      </c>
      <c r="BE239" s="160">
        <f t="shared" si="44"/>
        <v>0</v>
      </c>
      <c r="BF239" s="160">
        <f t="shared" si="45"/>
        <v>0</v>
      </c>
      <c r="BG239" s="160">
        <f t="shared" si="46"/>
        <v>0</v>
      </c>
      <c r="BH239" s="160">
        <f t="shared" si="47"/>
        <v>0</v>
      </c>
      <c r="BI239" s="160">
        <f t="shared" si="48"/>
        <v>0</v>
      </c>
      <c r="BJ239" s="14" t="s">
        <v>141</v>
      </c>
      <c r="BK239" s="161">
        <f t="shared" si="49"/>
        <v>0</v>
      </c>
      <c r="BL239" s="14" t="s">
        <v>140</v>
      </c>
      <c r="BM239" s="159" t="s">
        <v>2075</v>
      </c>
    </row>
    <row r="240" spans="1:65" s="2" customFormat="1" ht="24.15" customHeight="1">
      <c r="A240" s="29"/>
      <c r="B240" s="147"/>
      <c r="C240" s="148" t="s">
        <v>1040</v>
      </c>
      <c r="D240" s="148" t="s">
        <v>136</v>
      </c>
      <c r="E240" s="149" t="s">
        <v>2076</v>
      </c>
      <c r="F240" s="150" t="s">
        <v>2077</v>
      </c>
      <c r="G240" s="151" t="s">
        <v>274</v>
      </c>
      <c r="H240" s="152">
        <v>20</v>
      </c>
      <c r="I240" s="153"/>
      <c r="J240" s="152">
        <f t="shared" si="40"/>
        <v>0</v>
      </c>
      <c r="K240" s="154"/>
      <c r="L240" s="30"/>
      <c r="M240" s="155" t="s">
        <v>1</v>
      </c>
      <c r="N240" s="156" t="s">
        <v>39</v>
      </c>
      <c r="O240" s="58"/>
      <c r="P240" s="157">
        <f t="shared" si="41"/>
        <v>0</v>
      </c>
      <c r="Q240" s="157">
        <v>0</v>
      </c>
      <c r="R240" s="157">
        <f t="shared" si="42"/>
        <v>0</v>
      </c>
      <c r="S240" s="157">
        <v>0</v>
      </c>
      <c r="T240" s="158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140</v>
      </c>
      <c r="AT240" s="159" t="s">
        <v>136</v>
      </c>
      <c r="AU240" s="159" t="s">
        <v>81</v>
      </c>
      <c r="AY240" s="14" t="s">
        <v>134</v>
      </c>
      <c r="BE240" s="160">
        <f t="shared" si="44"/>
        <v>0</v>
      </c>
      <c r="BF240" s="160">
        <f t="shared" si="45"/>
        <v>0</v>
      </c>
      <c r="BG240" s="160">
        <f t="shared" si="46"/>
        <v>0</v>
      </c>
      <c r="BH240" s="160">
        <f t="shared" si="47"/>
        <v>0</v>
      </c>
      <c r="BI240" s="160">
        <f t="shared" si="48"/>
        <v>0</v>
      </c>
      <c r="BJ240" s="14" t="s">
        <v>141</v>
      </c>
      <c r="BK240" s="161">
        <f t="shared" si="49"/>
        <v>0</v>
      </c>
      <c r="BL240" s="14" t="s">
        <v>140</v>
      </c>
      <c r="BM240" s="159" t="s">
        <v>2078</v>
      </c>
    </row>
    <row r="241" spans="1:65" s="2" customFormat="1" ht="24.15" customHeight="1">
      <c r="A241" s="29"/>
      <c r="B241" s="147"/>
      <c r="C241" s="148" t="s">
        <v>1044</v>
      </c>
      <c r="D241" s="148" t="s">
        <v>136</v>
      </c>
      <c r="E241" s="149" t="s">
        <v>2079</v>
      </c>
      <c r="F241" s="150" t="s">
        <v>2080</v>
      </c>
      <c r="G241" s="151" t="s">
        <v>274</v>
      </c>
      <c r="H241" s="152">
        <v>20</v>
      </c>
      <c r="I241" s="153"/>
      <c r="J241" s="152">
        <f t="shared" si="40"/>
        <v>0</v>
      </c>
      <c r="K241" s="154"/>
      <c r="L241" s="30"/>
      <c r="M241" s="155" t="s">
        <v>1</v>
      </c>
      <c r="N241" s="156" t="s">
        <v>39</v>
      </c>
      <c r="O241" s="58"/>
      <c r="P241" s="157">
        <f t="shared" si="41"/>
        <v>0</v>
      </c>
      <c r="Q241" s="157">
        <v>0</v>
      </c>
      <c r="R241" s="157">
        <f t="shared" si="42"/>
        <v>0</v>
      </c>
      <c r="S241" s="157">
        <v>0</v>
      </c>
      <c r="T241" s="158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140</v>
      </c>
      <c r="AT241" s="159" t="s">
        <v>136</v>
      </c>
      <c r="AU241" s="159" t="s">
        <v>81</v>
      </c>
      <c r="AY241" s="14" t="s">
        <v>134</v>
      </c>
      <c r="BE241" s="160">
        <f t="shared" si="44"/>
        <v>0</v>
      </c>
      <c r="BF241" s="160">
        <f t="shared" si="45"/>
        <v>0</v>
      </c>
      <c r="BG241" s="160">
        <f t="shared" si="46"/>
        <v>0</v>
      </c>
      <c r="BH241" s="160">
        <f t="shared" si="47"/>
        <v>0</v>
      </c>
      <c r="BI241" s="160">
        <f t="shared" si="48"/>
        <v>0</v>
      </c>
      <c r="BJ241" s="14" t="s">
        <v>141</v>
      </c>
      <c r="BK241" s="161">
        <f t="shared" si="49"/>
        <v>0</v>
      </c>
      <c r="BL241" s="14" t="s">
        <v>140</v>
      </c>
      <c r="BM241" s="159" t="s">
        <v>2081</v>
      </c>
    </row>
    <row r="242" spans="1:65" s="2" customFormat="1" ht="16.5" customHeight="1">
      <c r="A242" s="29"/>
      <c r="B242" s="147"/>
      <c r="C242" s="148" t="s">
        <v>1048</v>
      </c>
      <c r="D242" s="148" t="s">
        <v>136</v>
      </c>
      <c r="E242" s="149" t="s">
        <v>1847</v>
      </c>
      <c r="F242" s="150" t="s">
        <v>1848</v>
      </c>
      <c r="G242" s="151" t="s">
        <v>175</v>
      </c>
      <c r="H242" s="152">
        <v>5</v>
      </c>
      <c r="I242" s="153"/>
      <c r="J242" s="152">
        <f t="shared" si="40"/>
        <v>0</v>
      </c>
      <c r="K242" s="154"/>
      <c r="L242" s="30"/>
      <c r="M242" s="155" t="s">
        <v>1</v>
      </c>
      <c r="N242" s="156" t="s">
        <v>39</v>
      </c>
      <c r="O242" s="58"/>
      <c r="P242" s="157">
        <f t="shared" si="41"/>
        <v>0</v>
      </c>
      <c r="Q242" s="157">
        <v>0</v>
      </c>
      <c r="R242" s="157">
        <f t="shared" si="42"/>
        <v>0</v>
      </c>
      <c r="S242" s="157">
        <v>0</v>
      </c>
      <c r="T242" s="158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140</v>
      </c>
      <c r="AT242" s="159" t="s">
        <v>136</v>
      </c>
      <c r="AU242" s="159" t="s">
        <v>81</v>
      </c>
      <c r="AY242" s="14" t="s">
        <v>134</v>
      </c>
      <c r="BE242" s="160">
        <f t="shared" si="44"/>
        <v>0</v>
      </c>
      <c r="BF242" s="160">
        <f t="shared" si="45"/>
        <v>0</v>
      </c>
      <c r="BG242" s="160">
        <f t="shared" si="46"/>
        <v>0</v>
      </c>
      <c r="BH242" s="160">
        <f t="shared" si="47"/>
        <v>0</v>
      </c>
      <c r="BI242" s="160">
        <f t="shared" si="48"/>
        <v>0</v>
      </c>
      <c r="BJ242" s="14" t="s">
        <v>141</v>
      </c>
      <c r="BK242" s="161">
        <f t="shared" si="49"/>
        <v>0</v>
      </c>
      <c r="BL242" s="14" t="s">
        <v>140</v>
      </c>
      <c r="BM242" s="159" t="s">
        <v>2082</v>
      </c>
    </row>
    <row r="243" spans="1:65" s="12" customFormat="1" ht="25.95" customHeight="1">
      <c r="B243" s="134"/>
      <c r="D243" s="135" t="s">
        <v>72</v>
      </c>
      <c r="E243" s="136" t="s">
        <v>2083</v>
      </c>
      <c r="F243" s="136" t="s">
        <v>90</v>
      </c>
      <c r="I243" s="137"/>
      <c r="J243" s="138">
        <f>BK243</f>
        <v>0</v>
      </c>
      <c r="L243" s="134"/>
      <c r="M243" s="139"/>
      <c r="N243" s="140"/>
      <c r="O243" s="140"/>
      <c r="P243" s="141">
        <f>SUM(P244:P246)</f>
        <v>0</v>
      </c>
      <c r="Q243" s="140"/>
      <c r="R243" s="141">
        <f>SUM(R244:R246)</f>
        <v>0</v>
      </c>
      <c r="S243" s="140"/>
      <c r="T243" s="142">
        <f>SUM(T244:T246)</f>
        <v>0</v>
      </c>
      <c r="AR243" s="135" t="s">
        <v>140</v>
      </c>
      <c r="AT243" s="143" t="s">
        <v>72</v>
      </c>
      <c r="AU243" s="143" t="s">
        <v>73</v>
      </c>
      <c r="AY243" s="135" t="s">
        <v>134</v>
      </c>
      <c r="BK243" s="144">
        <f>SUM(BK244:BK246)</f>
        <v>0</v>
      </c>
    </row>
    <row r="244" spans="1:65" s="2" customFormat="1" ht="24.15" customHeight="1">
      <c r="A244" s="29"/>
      <c r="B244" s="147"/>
      <c r="C244" s="148" t="s">
        <v>1052</v>
      </c>
      <c r="D244" s="148" t="s">
        <v>136</v>
      </c>
      <c r="E244" s="149" t="s">
        <v>2084</v>
      </c>
      <c r="F244" s="150" t="s">
        <v>2085</v>
      </c>
      <c r="G244" s="151" t="s">
        <v>325</v>
      </c>
      <c r="H244" s="152">
        <v>1</v>
      </c>
      <c r="I244" s="153"/>
      <c r="J244" s="152">
        <f>ROUND(I244*H244,3)</f>
        <v>0</v>
      </c>
      <c r="K244" s="154"/>
      <c r="L244" s="30"/>
      <c r="M244" s="155" t="s">
        <v>1</v>
      </c>
      <c r="N244" s="156" t="s">
        <v>39</v>
      </c>
      <c r="O244" s="58"/>
      <c r="P244" s="157">
        <f>O244*H244</f>
        <v>0</v>
      </c>
      <c r="Q244" s="157">
        <v>0</v>
      </c>
      <c r="R244" s="157">
        <f>Q244*H244</f>
        <v>0</v>
      </c>
      <c r="S244" s="157">
        <v>0</v>
      </c>
      <c r="T244" s="158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2086</v>
      </c>
      <c r="AT244" s="159" t="s">
        <v>136</v>
      </c>
      <c r="AU244" s="159" t="s">
        <v>81</v>
      </c>
      <c r="AY244" s="14" t="s">
        <v>134</v>
      </c>
      <c r="BE244" s="160">
        <f>IF(N244="základná",J244,0)</f>
        <v>0</v>
      </c>
      <c r="BF244" s="160">
        <f>IF(N244="znížená",J244,0)</f>
        <v>0</v>
      </c>
      <c r="BG244" s="160">
        <f>IF(N244="zákl. prenesená",J244,0)</f>
        <v>0</v>
      </c>
      <c r="BH244" s="160">
        <f>IF(N244="zníž. prenesená",J244,0)</f>
        <v>0</v>
      </c>
      <c r="BI244" s="160">
        <f>IF(N244="nulová",J244,0)</f>
        <v>0</v>
      </c>
      <c r="BJ244" s="14" t="s">
        <v>141</v>
      </c>
      <c r="BK244" s="161">
        <f>ROUND(I244*H244,3)</f>
        <v>0</v>
      </c>
      <c r="BL244" s="14" t="s">
        <v>2086</v>
      </c>
      <c r="BM244" s="159" t="s">
        <v>2087</v>
      </c>
    </row>
    <row r="245" spans="1:65" s="2" customFormat="1" ht="24.15" customHeight="1">
      <c r="A245" s="29"/>
      <c r="B245" s="147"/>
      <c r="C245" s="148" t="s">
        <v>1056</v>
      </c>
      <c r="D245" s="148" t="s">
        <v>136</v>
      </c>
      <c r="E245" s="149" t="s">
        <v>2088</v>
      </c>
      <c r="F245" s="150" t="s">
        <v>2089</v>
      </c>
      <c r="G245" s="151" t="s">
        <v>1075</v>
      </c>
      <c r="H245" s="152">
        <v>22</v>
      </c>
      <c r="I245" s="153"/>
      <c r="J245" s="152">
        <f>ROUND(I245*H245,3)</f>
        <v>0</v>
      </c>
      <c r="K245" s="154"/>
      <c r="L245" s="30"/>
      <c r="M245" s="155" t="s">
        <v>1</v>
      </c>
      <c r="N245" s="156" t="s">
        <v>39</v>
      </c>
      <c r="O245" s="58"/>
      <c r="P245" s="157">
        <f>O245*H245</f>
        <v>0</v>
      </c>
      <c r="Q245" s="157">
        <v>0</v>
      </c>
      <c r="R245" s="157">
        <f>Q245*H245</f>
        <v>0</v>
      </c>
      <c r="S245" s="157">
        <v>0</v>
      </c>
      <c r="T245" s="158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9" t="s">
        <v>2086</v>
      </c>
      <c r="AT245" s="159" t="s">
        <v>136</v>
      </c>
      <c r="AU245" s="159" t="s">
        <v>81</v>
      </c>
      <c r="AY245" s="14" t="s">
        <v>134</v>
      </c>
      <c r="BE245" s="160">
        <f>IF(N245="základná",J245,0)</f>
        <v>0</v>
      </c>
      <c r="BF245" s="160">
        <f>IF(N245="znížená",J245,0)</f>
        <v>0</v>
      </c>
      <c r="BG245" s="160">
        <f>IF(N245="zákl. prenesená",J245,0)</f>
        <v>0</v>
      </c>
      <c r="BH245" s="160">
        <f>IF(N245="zníž. prenesená",J245,0)</f>
        <v>0</v>
      </c>
      <c r="BI245" s="160">
        <f>IF(N245="nulová",J245,0)</f>
        <v>0</v>
      </c>
      <c r="BJ245" s="14" t="s">
        <v>141</v>
      </c>
      <c r="BK245" s="161">
        <f>ROUND(I245*H245,3)</f>
        <v>0</v>
      </c>
      <c r="BL245" s="14" t="s">
        <v>2086</v>
      </c>
      <c r="BM245" s="159" t="s">
        <v>2090</v>
      </c>
    </row>
    <row r="246" spans="1:65" s="2" customFormat="1" ht="16.5" customHeight="1">
      <c r="A246" s="29"/>
      <c r="B246" s="147"/>
      <c r="C246" s="148" t="s">
        <v>1060</v>
      </c>
      <c r="D246" s="148" t="s">
        <v>136</v>
      </c>
      <c r="E246" s="149" t="s">
        <v>2091</v>
      </c>
      <c r="F246" s="150" t="s">
        <v>2092</v>
      </c>
      <c r="G246" s="151" t="s">
        <v>1075</v>
      </c>
      <c r="H246" s="152">
        <v>28</v>
      </c>
      <c r="I246" s="153"/>
      <c r="J246" s="152">
        <f>ROUND(I246*H246,3)</f>
        <v>0</v>
      </c>
      <c r="K246" s="154"/>
      <c r="L246" s="30"/>
      <c r="M246" s="155" t="s">
        <v>1</v>
      </c>
      <c r="N246" s="156" t="s">
        <v>39</v>
      </c>
      <c r="O246" s="58"/>
      <c r="P246" s="157">
        <f>O246*H246</f>
        <v>0</v>
      </c>
      <c r="Q246" s="157">
        <v>0</v>
      </c>
      <c r="R246" s="157">
        <f>Q246*H246</f>
        <v>0</v>
      </c>
      <c r="S246" s="157">
        <v>0</v>
      </c>
      <c r="T246" s="158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2086</v>
      </c>
      <c r="AT246" s="159" t="s">
        <v>136</v>
      </c>
      <c r="AU246" s="159" t="s">
        <v>81</v>
      </c>
      <c r="AY246" s="14" t="s">
        <v>134</v>
      </c>
      <c r="BE246" s="160">
        <f>IF(N246="základná",J246,0)</f>
        <v>0</v>
      </c>
      <c r="BF246" s="160">
        <f>IF(N246="znížená",J246,0)</f>
        <v>0</v>
      </c>
      <c r="BG246" s="160">
        <f>IF(N246="zákl. prenesená",J246,0)</f>
        <v>0</v>
      </c>
      <c r="BH246" s="160">
        <f>IF(N246="zníž. prenesená",J246,0)</f>
        <v>0</v>
      </c>
      <c r="BI246" s="160">
        <f>IF(N246="nulová",J246,0)</f>
        <v>0</v>
      </c>
      <c r="BJ246" s="14" t="s">
        <v>141</v>
      </c>
      <c r="BK246" s="161">
        <f>ROUND(I246*H246,3)</f>
        <v>0</v>
      </c>
      <c r="BL246" s="14" t="s">
        <v>2086</v>
      </c>
      <c r="BM246" s="159" t="s">
        <v>2093</v>
      </c>
    </row>
    <row r="247" spans="1:65" s="12" customFormat="1" ht="25.95" customHeight="1">
      <c r="B247" s="134"/>
      <c r="D247" s="135" t="s">
        <v>72</v>
      </c>
      <c r="E247" s="136" t="s">
        <v>2094</v>
      </c>
      <c r="F247" s="136" t="s">
        <v>2095</v>
      </c>
      <c r="I247" s="137"/>
      <c r="J247" s="138">
        <f>BK247</f>
        <v>0</v>
      </c>
      <c r="L247" s="134"/>
      <c r="M247" s="139"/>
      <c r="N247" s="140"/>
      <c r="O247" s="140"/>
      <c r="P247" s="141">
        <f>P248</f>
        <v>0</v>
      </c>
      <c r="Q247" s="140"/>
      <c r="R247" s="141">
        <f>R248</f>
        <v>0</v>
      </c>
      <c r="S247" s="140"/>
      <c r="T247" s="142">
        <f>T248</f>
        <v>0</v>
      </c>
      <c r="AR247" s="135" t="s">
        <v>153</v>
      </c>
      <c r="AT247" s="143" t="s">
        <v>72</v>
      </c>
      <c r="AU247" s="143" t="s">
        <v>73</v>
      </c>
      <c r="AY247" s="135" t="s">
        <v>134</v>
      </c>
      <c r="BK247" s="144">
        <f>BK248</f>
        <v>0</v>
      </c>
    </row>
    <row r="248" spans="1:65" s="2" customFormat="1" ht="16.5" customHeight="1">
      <c r="A248" s="29"/>
      <c r="B248" s="147"/>
      <c r="C248" s="148" t="s">
        <v>1066</v>
      </c>
      <c r="D248" s="148" t="s">
        <v>136</v>
      </c>
      <c r="E248" s="149" t="s">
        <v>2096</v>
      </c>
      <c r="F248" s="150" t="s">
        <v>2097</v>
      </c>
      <c r="G248" s="151" t="s">
        <v>325</v>
      </c>
      <c r="H248" s="152">
        <v>1</v>
      </c>
      <c r="I248" s="153"/>
      <c r="J248" s="152">
        <f>ROUND(I248*H248,3)</f>
        <v>0</v>
      </c>
      <c r="K248" s="154"/>
      <c r="L248" s="30"/>
      <c r="M248" s="172" t="s">
        <v>1</v>
      </c>
      <c r="N248" s="173" t="s">
        <v>39</v>
      </c>
      <c r="O248" s="174"/>
      <c r="P248" s="175">
        <f>O248*H248</f>
        <v>0</v>
      </c>
      <c r="Q248" s="175">
        <v>0</v>
      </c>
      <c r="R248" s="175">
        <f>Q248*H248</f>
        <v>0</v>
      </c>
      <c r="S248" s="175">
        <v>0</v>
      </c>
      <c r="T248" s="176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9" t="s">
        <v>2098</v>
      </c>
      <c r="AT248" s="159" t="s">
        <v>136</v>
      </c>
      <c r="AU248" s="159" t="s">
        <v>81</v>
      </c>
      <c r="AY248" s="14" t="s">
        <v>134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4" t="s">
        <v>141</v>
      </c>
      <c r="BK248" s="161">
        <f>ROUND(I248*H248,3)</f>
        <v>0</v>
      </c>
      <c r="BL248" s="14" t="s">
        <v>2098</v>
      </c>
      <c r="BM248" s="159" t="s">
        <v>2099</v>
      </c>
    </row>
    <row r="249" spans="1:65" s="2" customFormat="1" ht="6.9" customHeight="1">
      <c r="A249" s="29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30"/>
      <c r="M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</row>
  </sheetData>
  <autoFilter ref="C121:K24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01 - Zateplenie obvodovéh...</vt:lpstr>
      <vt:lpstr>01a - Výmena výplňových k...</vt:lpstr>
      <vt:lpstr>01c - Zateplenie strešnej...</vt:lpstr>
      <vt:lpstr>01e - Ostatné</vt:lpstr>
      <vt:lpstr>02 - ZTI</vt:lpstr>
      <vt:lpstr>03 - VZT</vt:lpstr>
      <vt:lpstr>04 - ÚK</vt:lpstr>
      <vt:lpstr>05 - ELI</vt:lpstr>
      <vt:lpstr>'01 - Zateplenie obvodovéh...'!Názvy_tlače</vt:lpstr>
      <vt:lpstr>'01a - Výmena výplňových k...'!Názvy_tlače</vt:lpstr>
      <vt:lpstr>'01c - Zateplenie strešnej...'!Názvy_tlače</vt:lpstr>
      <vt:lpstr>'01e - Ostatné'!Názvy_tlače</vt:lpstr>
      <vt:lpstr>'02 - ZTI'!Názvy_tlače</vt:lpstr>
      <vt:lpstr>'03 - VZT'!Názvy_tlače</vt:lpstr>
      <vt:lpstr>'04 - ÚK'!Názvy_tlače</vt:lpstr>
      <vt:lpstr>'05 - ELI'!Názvy_tlače</vt:lpstr>
      <vt:lpstr>'Rekapitulácia stavby'!Názvy_tlače</vt:lpstr>
      <vt:lpstr>'01 - Zateplenie obvodovéh...'!Oblasť_tlače</vt:lpstr>
      <vt:lpstr>'01a - Výmena výplňových k...'!Oblasť_tlače</vt:lpstr>
      <vt:lpstr>'01c - Zateplenie strešnej...'!Oblasť_tlače</vt:lpstr>
      <vt:lpstr>'01e - Ostatné'!Oblasť_tlače</vt:lpstr>
      <vt:lpstr>'02 - ZTI'!Oblasť_tlače</vt:lpstr>
      <vt:lpstr>'03 - VZT'!Oblasť_tlače</vt:lpstr>
      <vt:lpstr>'04 - ÚK'!Oblasť_tlače</vt:lpstr>
      <vt:lpstr>'05 - ELI'!Oblasť_tlače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SERPENT\Admin</dc:creator>
  <cp:lastModifiedBy>HP_NTB</cp:lastModifiedBy>
  <dcterms:created xsi:type="dcterms:W3CDTF">2021-10-13T05:24:20Z</dcterms:created>
  <dcterms:modified xsi:type="dcterms:W3CDTF">2021-10-15T10:00:05Z</dcterms:modified>
</cp:coreProperties>
</file>